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1. Office Home\Memo, UP-188 y 189-2020-Ejecución física julio 2020_Admón y UIP\"/>
    </mc:Choice>
  </mc:AlternateContent>
  <xr:revisionPtr revIDLastSave="0" documentId="13_ncr:1_{B71D9171-A4AA-4AE1-8C76-0CFF4F5C5A8D}" xr6:coauthVersionLast="45" xr6:coauthVersionMax="45" xr10:uidLastSave="{00000000-0000-0000-0000-000000000000}"/>
  <bookViews>
    <workbookView xWindow="-120" yWindow="-120" windowWidth="19440" windowHeight="15000" xr2:uid="{00000000-000D-0000-FFFF-FFFF00000000}"/>
  </bookViews>
  <sheets>
    <sheet name="Ejecución" sheetId="1" r:id="rId1"/>
  </sheets>
  <definedNames>
    <definedName name="_xlnm.Print_Area" localSheetId="0">Ejecución!$A$1:$BM$27</definedName>
    <definedName name="_xlnm.Print_Titles" localSheetId="0">Ejecución!$8:$9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6" i="1" l="1"/>
  <c r="E14" i="1" l="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W12" i="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S12" i="1"/>
  <c r="P11" i="1"/>
  <c r="M11" i="1"/>
  <c r="G11" i="1"/>
  <c r="F14" i="1" l="1"/>
  <c r="BA15" i="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<sst xmlns="http://schemas.openxmlformats.org/spreadsheetml/2006/main" count="127" uniqueCount="110">
  <si>
    <t>EJECUCIÓN MENSUAL DE METAS FÍSICAS</t>
  </si>
  <si>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</si>
  <si>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</si>
  <si>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</si>
  <si>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</si>
  <si>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</si>
  <si>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</si>
  <si>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</si>
  <si>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</si>
  <si>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</si>
  <si>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</si>
  <si>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</si>
  <si>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</si>
  <si>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</si>
  <si>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</si>
  <si>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</si>
  <si>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</si>
  <si>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</si>
  <si>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</si>
  <si>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</si>
  <si>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</si>
  <si>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</si>
  <si>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</si>
  <si>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</si>
  <si>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</si>
  <si>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</si>
  <si>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</si>
  <si>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</si>
  <si>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</si>
  <si>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</si>
  <si>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</si>
  <si>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</si>
  <si>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</si>
  <si>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</si>
  <si>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</si>
  <si>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</si>
  <si>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</si>
  <si>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</si>
  <si>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</si>
  <si>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</si>
  <si>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</si>
  <si>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</si>
  <si>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</si>
  <si>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</si>
  <si>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</si>
  <si>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</si>
  <si>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</si>
  <si>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</si>
  <si>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</si>
  <si>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</si>
  <si>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</si>
  <si>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</si>
  <si>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</si>
  <si>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</si>
  <si>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</si>
  <si>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</si>
  <si>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</si>
  <si>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</si>
  <si>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</si>
  <si>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</si>
  <si>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</si>
  <si>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</si>
  <si>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</si>
  <si>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</si>
  <si>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</si>
  <si>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</si>
  <si>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</si>
  <si>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</si>
  <si>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</si>
  <si>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</si>
  <si>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</si>
  <si>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</si>
  <si>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</si>
  <si>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</si>
  <si>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</si>
  <si>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</si>
  <si>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</si>
  <si>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</si>
  <si>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</si>
  <si>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</si>
  <si>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</si>
  <si>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</si>
  <si>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</si>
  <si>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</si>
  <si>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</si>
  <si>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</si>
  <si>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</si>
  <si>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</si>
  <si>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</si>
  <si>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</si>
  <si>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</si>
  <si>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</si>
  <si>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</si>
  <si>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</si>
  <si>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</si>
  <si>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</si>
  <si>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</si>
  <si>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</si>
  <si>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</si>
  <si>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</si>
  <si>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</si>
  <si>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</si>
  <si>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</si>
  <si>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</si>
  <si>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</si>
  <si>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JULIO 2020</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</si>
  <si>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</si>
  <si>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</si>
  <si>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</si>
  <si>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Guatemala,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</si>
</sst>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9" fillId="2" borderId="0" xfId="0" applyFont="1" applyFill="1" applyAlignment="1">
      <alignment horizontal="center" wrapText="1"/>
    </xf>
    <xf numFmtId="0" fontId="1" fillId="0" borderId="1" xfId="0" applyFont="1" applyBorder="1" applyAlignment="1">
      <alignment horizontal="center"/>
    </xf>
    <xf numFmtId="0" fontId="6" fillId="2" borderId="0" xfId="0"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32"/>
  <sheetViews>
    <sheetView tabSelected="1" view="pageBreakPreview" zoomScale="60" zoomScaleNormal="60" zoomScalePageLayoutView="85" workbookViewId="0">
      <pane ySplit="9" topLeftCell="A19" activePane="bottomLeft" state="frozen"/>
      <selection pane="bottomLeft" activeCell="A21" sqref="A21"/>
    </sheetView>
  </sheetViews>
  <sheetFormatPr baseColWidth="10" defaultRowHeight="34.5" x14ac:dyDescent="0.45"/>
  <cols>
    <col min="1" max="1" width="45.85546875" style="9" customWidth="1"/>
    <col min="2" max="2" width="51.7109375" style="9" customWidth="1"/>
    <col min="3" max="3" width="23.140625" style="15" customWidth="1"/>
    <col min="4" max="4" width="57.5703125" style="15" hidden="1"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hidden="1" customWidth="1"/>
    <col min="21" max="21" width="24.7109375" style="18" hidden="1" customWidth="1"/>
    <col min="22" max="22" width="12.140625" style="17" hidden="1" customWidth="1"/>
    <col min="23" max="23" width="8.7109375" style="17" hidden="1" customWidth="1"/>
    <col min="24" max="24" width="13.7109375" style="18" hidden="1" customWidth="1"/>
    <col min="25" max="25" width="14.5703125" style="17" hidden="1" customWidth="1"/>
    <col min="26" max="26" width="18.7109375" style="17" hidden="1" customWidth="1"/>
    <col min="27" max="27" width="13.7109375" style="18" hidden="1" customWidth="1"/>
    <col min="28" max="28" width="12.140625" style="17" customWidth="1"/>
    <col min="29" max="29" width="10.7109375" style="17" customWidth="1"/>
    <col min="30" max="30" width="13.7109375" style="18" customWidth="1"/>
    <col min="31" max="31" width="12.140625" style="17" hidden="1" customWidth="1"/>
    <col min="32" max="32" width="9" style="17" hidden="1" customWidth="1"/>
    <col min="33" max="33" width="13.7109375" style="18" hidden="1" customWidth="1"/>
    <col min="34" max="35" width="24.7109375" style="17" customWidth="1"/>
    <col min="36" max="36" width="24.7109375" style="18" customWidth="1"/>
    <col min="37" max="37" width="12.140625" style="17" hidden="1" customWidth="1"/>
    <col min="38" max="38" width="10.5703125" style="17" hidden="1" customWidth="1"/>
    <col min="39" max="39" width="13.7109375" style="18" hidden="1" customWidth="1"/>
    <col min="40" max="40" width="12.140625" style="17" hidden="1" customWidth="1"/>
    <col min="41" max="41" width="8.42578125" style="17" hidden="1" customWidth="1"/>
    <col min="42" max="42" width="13.7109375" style="18" hidden="1"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hidden="1" customWidth="1"/>
    <col min="51" max="51" width="24.7109375" style="18" hidden="1"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hidden="1" customWidth="1"/>
    <col min="59" max="59" width="53" style="9" hidden="1" customWidth="1"/>
    <col min="60" max="60" width="83.140625" style="9" customWidth="1"/>
    <col min="61" max="61" width="46.140625" style="9" hidden="1" customWidth="1"/>
    <col min="62" max="62" width="49.140625" style="9" hidden="1" customWidth="1"/>
    <col min="63" max="63" width="46" style="9" hidden="1" customWidth="1"/>
    <col min="64" max="64" width="41.5703125" style="9" hidden="1" customWidth="1"/>
    <col min="65" max="65" width="48" style="9" hidden="1" customWidth="1"/>
    <col min="66" max="66" width="27.5703125" style="36"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6" t="s">
        <v>88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row>
    <row r="2" spans="1:68" x14ac:dyDescent="0.45">
      <c r="A2" s="86" t="s">
        <v>91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row>
    <row r="3" spans="1:68" s="1" customFormat="1" x14ac:dyDescent="0.45">
      <c r="A3" s="86" t="s">
        <v>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N3" s="35"/>
    </row>
    <row r="4" spans="1:68" s="1" customFormat="1" x14ac:dyDescent="0.45">
      <c r="A4" s="91" t="s">
        <v>105</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N4" s="35"/>
    </row>
    <row r="5" spans="1:68" s="1" customFormat="1" ht="12.75" customHeight="1" x14ac:dyDescent="0.45">
      <c r="BN5" s="35"/>
    </row>
    <row r="6" spans="1:68" s="1" customFormat="1" ht="27" customHeight="1" x14ac:dyDescent="0.45">
      <c r="A6" s="20" t="s">
        <v>80</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5"/>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5"/>
    </row>
    <row r="8" spans="1:68" ht="48.75" customHeight="1" x14ac:dyDescent="0.45">
      <c r="A8" s="92" t="s">
        <v>1</v>
      </c>
      <c r="B8" s="92" t="s">
        <v>2</v>
      </c>
      <c r="C8" s="94" t="s">
        <v>3</v>
      </c>
      <c r="D8" s="98" t="s">
        <v>65</v>
      </c>
      <c r="E8" s="96" t="s">
        <v>4</v>
      </c>
      <c r="F8" s="97"/>
      <c r="G8" s="87" t="s">
        <v>5</v>
      </c>
      <c r="H8" s="87" t="s">
        <v>6</v>
      </c>
      <c r="I8" s="87" t="s">
        <v>7</v>
      </c>
      <c r="J8" s="87" t="s">
        <v>8</v>
      </c>
      <c r="K8" s="87" t="s">
        <v>9</v>
      </c>
      <c r="L8" s="87" t="s">
        <v>10</v>
      </c>
      <c r="M8" s="87" t="s">
        <v>11</v>
      </c>
      <c r="N8" s="87" t="s">
        <v>12</v>
      </c>
      <c r="O8" s="87" t="s">
        <v>13</v>
      </c>
      <c r="P8" s="87" t="s">
        <v>14</v>
      </c>
      <c r="Q8" s="87" t="s">
        <v>15</v>
      </c>
      <c r="R8" s="87" t="s">
        <v>16</v>
      </c>
      <c r="S8" s="87" t="s">
        <v>50</v>
      </c>
      <c r="T8" s="87" t="s">
        <v>51</v>
      </c>
      <c r="U8" s="87" t="s">
        <v>52</v>
      </c>
      <c r="V8" s="87" t="s">
        <v>17</v>
      </c>
      <c r="W8" s="87" t="s">
        <v>18</v>
      </c>
      <c r="X8" s="87" t="s">
        <v>19</v>
      </c>
      <c r="Y8" s="87" t="s">
        <v>20</v>
      </c>
      <c r="Z8" s="87" t="s">
        <v>21</v>
      </c>
      <c r="AA8" s="87" t="s">
        <v>22</v>
      </c>
      <c r="AB8" s="87" t="s">
        <v>23</v>
      </c>
      <c r="AC8" s="87" t="s">
        <v>24</v>
      </c>
      <c r="AD8" s="87" t="s">
        <v>25</v>
      </c>
      <c r="AE8" s="87" t="s">
        <v>26</v>
      </c>
      <c r="AF8" s="87" t="s">
        <v>27</v>
      </c>
      <c r="AG8" s="87" t="s">
        <v>28</v>
      </c>
      <c r="AH8" s="87" t="s">
        <v>53</v>
      </c>
      <c r="AI8" s="87" t="s">
        <v>54</v>
      </c>
      <c r="AJ8" s="87" t="s">
        <v>55</v>
      </c>
      <c r="AK8" s="87" t="s">
        <v>29</v>
      </c>
      <c r="AL8" s="87" t="s">
        <v>30</v>
      </c>
      <c r="AM8" s="87" t="s">
        <v>31</v>
      </c>
      <c r="AN8" s="87" t="s">
        <v>32</v>
      </c>
      <c r="AO8" s="87" t="s">
        <v>33</v>
      </c>
      <c r="AP8" s="87" t="s">
        <v>34</v>
      </c>
      <c r="AQ8" s="87" t="s">
        <v>35</v>
      </c>
      <c r="AR8" s="87" t="s">
        <v>36</v>
      </c>
      <c r="AS8" s="87" t="s">
        <v>37</v>
      </c>
      <c r="AT8" s="87" t="s">
        <v>38</v>
      </c>
      <c r="AU8" s="87" t="s">
        <v>39</v>
      </c>
      <c r="AV8" s="87" t="s">
        <v>40</v>
      </c>
      <c r="AW8" s="87" t="s">
        <v>56</v>
      </c>
      <c r="AX8" s="87" t="s">
        <v>57</v>
      </c>
      <c r="AY8" s="87" t="s">
        <v>58</v>
      </c>
      <c r="AZ8" s="87" t="s">
        <v>41</v>
      </c>
      <c r="BA8" s="87" t="s">
        <v>42</v>
      </c>
      <c r="BB8" s="87" t="s">
        <v>68</v>
      </c>
      <c r="BC8" s="87" t="s">
        <v>69</v>
      </c>
      <c r="BD8" s="87" t="s">
        <v>70</v>
      </c>
      <c r="BE8" s="87" t="s">
        <v>71</v>
      </c>
      <c r="BF8" s="87" t="s">
        <v>72</v>
      </c>
      <c r="BG8" s="87" t="s">
        <v>73</v>
      </c>
      <c r="BH8" s="89" t="s">
        <v>74</v>
      </c>
      <c r="BI8" s="89" t="s">
        <v>75</v>
      </c>
      <c r="BJ8" s="89" t="s">
        <v>76</v>
      </c>
      <c r="BK8" s="89" t="s">
        <v>77</v>
      </c>
      <c r="BL8" s="89" t="s">
        <v>78</v>
      </c>
      <c r="BM8" s="89" t="s">
        <v>79</v>
      </c>
    </row>
    <row r="9" spans="1:68" ht="48.75" customHeight="1" x14ac:dyDescent="0.45">
      <c r="A9" s="93"/>
      <c r="B9" s="93"/>
      <c r="C9" s="95"/>
      <c r="D9" s="99"/>
      <c r="E9" s="54" t="s">
        <v>43</v>
      </c>
      <c r="F9" s="55" t="s">
        <v>44</v>
      </c>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90"/>
      <c r="BI9" s="90"/>
      <c r="BJ9" s="90"/>
      <c r="BK9" s="90"/>
      <c r="BL9" s="90"/>
      <c r="BM9" s="90"/>
    </row>
    <row r="10" spans="1:68" s="14" customFormat="1" ht="27" customHeight="1" x14ac:dyDescent="0.25">
      <c r="A10" s="34" t="s">
        <v>86</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7"/>
    </row>
    <row r="11" spans="1:68" s="29" customFormat="1" ht="93.75" customHeight="1" x14ac:dyDescent="0.45">
      <c r="A11" s="59" t="s">
        <v>45</v>
      </c>
      <c r="B11" s="59"/>
      <c r="C11" s="60" t="s">
        <v>46</v>
      </c>
      <c r="D11" s="61" t="s">
        <v>59</v>
      </c>
      <c r="E11" s="69">
        <v>12</v>
      </c>
      <c r="F11" s="70">
        <f t="shared" ref="F11:AZ11" si="0">F12</f>
        <v>12</v>
      </c>
      <c r="G11" s="71">
        <f t="shared" si="0"/>
        <v>0</v>
      </c>
      <c r="H11" s="71">
        <f t="shared" si="0"/>
        <v>0</v>
      </c>
      <c r="I11" s="72" t="str">
        <f t="shared" si="0"/>
        <v xml:space="preserve"> </v>
      </c>
      <c r="J11" s="71">
        <f>+J12</f>
        <v>1</v>
      </c>
      <c r="K11" s="71">
        <f>+K12</f>
        <v>1</v>
      </c>
      <c r="L11" s="72">
        <f t="shared" si="0"/>
        <v>1</v>
      </c>
      <c r="M11" s="69">
        <f t="shared" si="0"/>
        <v>1</v>
      </c>
      <c r="N11" s="71">
        <f t="shared" si="0"/>
        <v>1</v>
      </c>
      <c r="O11" s="76">
        <f t="shared" si="0"/>
        <v>1</v>
      </c>
      <c r="P11" s="69">
        <f t="shared" si="0"/>
        <v>1</v>
      </c>
      <c r="Q11" s="71">
        <f t="shared" si="0"/>
        <v>1</v>
      </c>
      <c r="R11" s="72">
        <f t="shared" si="0"/>
        <v>1</v>
      </c>
      <c r="S11" s="70">
        <f t="shared" si="0"/>
        <v>3</v>
      </c>
      <c r="T11" s="73">
        <f t="shared" si="0"/>
        <v>3</v>
      </c>
      <c r="U11" s="74">
        <f t="shared" si="0"/>
        <v>1</v>
      </c>
      <c r="V11" s="71">
        <f t="shared" si="0"/>
        <v>1</v>
      </c>
      <c r="W11" s="71">
        <f t="shared" si="0"/>
        <v>1</v>
      </c>
      <c r="X11" s="72">
        <f t="shared" si="0"/>
        <v>1</v>
      </c>
      <c r="Y11" s="71">
        <f t="shared" si="0"/>
        <v>1</v>
      </c>
      <c r="Z11" s="75">
        <f>+Z12</f>
        <v>1</v>
      </c>
      <c r="AA11" s="76">
        <f t="shared" si="0"/>
        <v>1</v>
      </c>
      <c r="AB11" s="69">
        <f t="shared" si="0"/>
        <v>1</v>
      </c>
      <c r="AC11" s="71">
        <f t="shared" si="0"/>
        <v>1</v>
      </c>
      <c r="AD11" s="76">
        <f t="shared" si="0"/>
        <v>1</v>
      </c>
      <c r="AE11" s="69">
        <f t="shared" si="0"/>
        <v>1</v>
      </c>
      <c r="AF11" s="71">
        <f t="shared" si="0"/>
        <v>0</v>
      </c>
      <c r="AG11" s="76">
        <f t="shared" si="0"/>
        <v>0</v>
      </c>
      <c r="AH11" s="70">
        <f t="shared" si="0"/>
        <v>4</v>
      </c>
      <c r="AI11" s="73">
        <f t="shared" si="0"/>
        <v>3</v>
      </c>
      <c r="AJ11" s="77">
        <f t="shared" si="0"/>
        <v>0.75</v>
      </c>
      <c r="AK11" s="71">
        <f t="shared" si="0"/>
        <v>1</v>
      </c>
      <c r="AL11" s="71">
        <f t="shared" si="0"/>
        <v>0</v>
      </c>
      <c r="AM11" s="72">
        <f t="shared" si="0"/>
        <v>0</v>
      </c>
      <c r="AN11" s="71">
        <f t="shared" si="0"/>
        <v>1</v>
      </c>
      <c r="AO11" s="71">
        <f t="shared" si="0"/>
        <v>0</v>
      </c>
      <c r="AP11" s="72">
        <f t="shared" si="0"/>
        <v>0</v>
      </c>
      <c r="AQ11" s="69">
        <f t="shared" si="0"/>
        <v>1</v>
      </c>
      <c r="AR11" s="71">
        <f t="shared" si="0"/>
        <v>0</v>
      </c>
      <c r="AS11" s="76">
        <f t="shared" si="0"/>
        <v>0</v>
      </c>
      <c r="AT11" s="69">
        <f t="shared" si="0"/>
        <v>2</v>
      </c>
      <c r="AU11" s="71">
        <f t="shared" si="0"/>
        <v>0</v>
      </c>
      <c r="AV11" s="76">
        <f t="shared" si="0"/>
        <v>0</v>
      </c>
      <c r="AW11" s="70">
        <f t="shared" si="0"/>
        <v>5</v>
      </c>
      <c r="AX11" s="73">
        <f t="shared" si="0"/>
        <v>0</v>
      </c>
      <c r="AY11" s="77">
        <f t="shared" si="0"/>
        <v>0</v>
      </c>
      <c r="AZ11" s="73">
        <f t="shared" si="0"/>
        <v>6</v>
      </c>
      <c r="BA11" s="74">
        <f>BA12</f>
        <v>0.5</v>
      </c>
      <c r="BB11" s="64"/>
      <c r="BC11" s="27"/>
      <c r="BD11" s="27"/>
      <c r="BE11" s="27"/>
      <c r="BF11" s="27"/>
      <c r="BG11" s="27"/>
      <c r="BH11" s="27"/>
      <c r="BI11" s="27"/>
      <c r="BJ11" s="27"/>
      <c r="BK11" s="27"/>
      <c r="BL11" s="27"/>
      <c r="BM11" s="27"/>
      <c r="BN11" s="36"/>
    </row>
    <row r="12" spans="1:68" s="33" customFormat="1" ht="93" customHeight="1" x14ac:dyDescent="0.25">
      <c r="A12" s="59"/>
      <c r="B12" s="62" t="s">
        <v>81</v>
      </c>
      <c r="C12" s="60" t="s">
        <v>46</v>
      </c>
      <c r="D12" s="61" t="s">
        <v>60</v>
      </c>
      <c r="E12" s="69">
        <v>12</v>
      </c>
      <c r="F12" s="70">
        <f>S12+AH12+AW12</f>
        <v>12</v>
      </c>
      <c r="G12" s="71">
        <v>0</v>
      </c>
      <c r="H12" s="71">
        <v>0</v>
      </c>
      <c r="I12" s="72" t="str">
        <f>IF(G12=0, " ", H12/G12)</f>
        <v xml:space="preserve"> </v>
      </c>
      <c r="J12" s="71">
        <v>1</v>
      </c>
      <c r="K12" s="71">
        <v>1</v>
      </c>
      <c r="L12" s="72">
        <f>IF(J12=0, " ", K12/J12)</f>
        <v>1</v>
      </c>
      <c r="M12" s="69">
        <v>1</v>
      </c>
      <c r="N12" s="71">
        <v>1</v>
      </c>
      <c r="O12" s="76">
        <f>IF(M12=0, " ", N12/M12)</f>
        <v>1</v>
      </c>
      <c r="P12" s="69">
        <v>1</v>
      </c>
      <c r="Q12" s="71">
        <v>1</v>
      </c>
      <c r="R12" s="72">
        <f>IF(P12=0, " ", Q12/P12)</f>
        <v>1</v>
      </c>
      <c r="S12" s="70">
        <f>G12+J12+M12+P12</f>
        <v>3</v>
      </c>
      <c r="T12" s="73">
        <f>Q12+N12+K12+H12</f>
        <v>3</v>
      </c>
      <c r="U12" s="74">
        <f>IF(S12=0, " ", T12/S12)</f>
        <v>1</v>
      </c>
      <c r="V12" s="71">
        <v>1</v>
      </c>
      <c r="W12" s="71">
        <v>1</v>
      </c>
      <c r="X12" s="72">
        <f>IF(V12=0, " ", W12/V12)</f>
        <v>1</v>
      </c>
      <c r="Y12" s="71">
        <v>1</v>
      </c>
      <c r="Z12" s="75">
        <v>1</v>
      </c>
      <c r="AA12" s="76">
        <f>IF(Y12=0, " ", Z12/Y12)</f>
        <v>1</v>
      </c>
      <c r="AB12" s="69">
        <v>1</v>
      </c>
      <c r="AC12" s="71">
        <v>1</v>
      </c>
      <c r="AD12" s="76">
        <f>IF(AB12=0, " ", AC12/AB12)</f>
        <v>1</v>
      </c>
      <c r="AE12" s="69">
        <v>1</v>
      </c>
      <c r="AF12" s="71"/>
      <c r="AG12" s="76">
        <f>IF(AE12=0, " ", AF12/AE12)</f>
        <v>0</v>
      </c>
      <c r="AH12" s="70">
        <f>V12+Y12+AB12+AE12</f>
        <v>4</v>
      </c>
      <c r="AI12" s="73">
        <f>AF12+AC12+Z12+W12</f>
        <v>3</v>
      </c>
      <c r="AJ12" s="77">
        <f>IF(AH12=0, " ", AI12/AH12)</f>
        <v>0.75</v>
      </c>
      <c r="AK12" s="71">
        <v>1</v>
      </c>
      <c r="AL12" s="71"/>
      <c r="AM12" s="72">
        <f>IF(AK12=0, " ", AL12/AK12)</f>
        <v>0</v>
      </c>
      <c r="AN12" s="71">
        <v>1</v>
      </c>
      <c r="AO12" s="71"/>
      <c r="AP12" s="72">
        <f>IF(AN12=0, " ", AO12/AN12)</f>
        <v>0</v>
      </c>
      <c r="AQ12" s="69">
        <v>1</v>
      </c>
      <c r="AR12" s="71"/>
      <c r="AS12" s="76">
        <f>IF(AQ12=0, " ", AR12/AQ12)</f>
        <v>0</v>
      </c>
      <c r="AT12" s="69">
        <v>2</v>
      </c>
      <c r="AU12" s="71"/>
      <c r="AV12" s="76">
        <f>IF(AT12=0, " ", AU12/AT12)</f>
        <v>0</v>
      </c>
      <c r="AW12" s="70">
        <f>AK12+AN12+AQ12+AT12</f>
        <v>5</v>
      </c>
      <c r="AX12" s="73">
        <f>AU12+AR12+AO12+AL12</f>
        <v>0</v>
      </c>
      <c r="AY12" s="77">
        <f>IF(AW12=0, " ", AX12/AW12)</f>
        <v>0</v>
      </c>
      <c r="AZ12" s="73">
        <f>AX12+AI12+T12</f>
        <v>6</v>
      </c>
      <c r="BA12" s="74">
        <f>AZ12/F12</f>
        <v>0.5</v>
      </c>
      <c r="BB12" s="59" t="s">
        <v>87</v>
      </c>
      <c r="BC12" s="80" t="s">
        <v>92</v>
      </c>
      <c r="BD12" s="80" t="s">
        <v>94</v>
      </c>
      <c r="BE12" s="80" t="s">
        <v>94</v>
      </c>
      <c r="BF12" s="80" t="s">
        <v>100</v>
      </c>
      <c r="BG12" s="80" t="s">
        <v>102</v>
      </c>
      <c r="BH12" s="80" t="s">
        <v>106</v>
      </c>
      <c r="BI12" s="28"/>
      <c r="BJ12" s="28"/>
      <c r="BK12" s="28"/>
      <c r="BL12" s="28"/>
      <c r="BM12" s="28"/>
      <c r="BN12" s="38"/>
    </row>
    <row r="13" spans="1:68" s="14" customFormat="1" ht="40.5" customHeight="1" x14ac:dyDescent="0.25">
      <c r="A13" s="34" t="s">
        <v>84</v>
      </c>
      <c r="B13" s="10"/>
      <c r="C13" s="16"/>
      <c r="D13" s="1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65"/>
      <c r="AT13" s="34"/>
      <c r="AU13" s="34"/>
      <c r="AV13" s="65"/>
      <c r="AW13" s="34"/>
      <c r="AX13" s="34"/>
      <c r="AY13" s="65"/>
      <c r="AZ13" s="66"/>
      <c r="BA13" s="66"/>
      <c r="BB13" s="68"/>
      <c r="BC13" s="12"/>
      <c r="BD13" s="12"/>
      <c r="BE13" s="12"/>
      <c r="BF13" s="12"/>
      <c r="BG13" s="12"/>
      <c r="BH13" s="12"/>
      <c r="BI13" s="12"/>
      <c r="BJ13" s="12"/>
      <c r="BK13" s="12"/>
      <c r="BL13" s="12"/>
      <c r="BM13" s="13"/>
      <c r="BN13" s="38"/>
    </row>
    <row r="14" spans="1:68" s="29" customFormat="1" ht="99.75" customHeight="1" x14ac:dyDescent="0.25">
      <c r="A14" s="63" t="s">
        <v>48</v>
      </c>
      <c r="B14" s="63"/>
      <c r="C14" s="60" t="s">
        <v>49</v>
      </c>
      <c r="D14" s="61" t="s">
        <v>62</v>
      </c>
      <c r="E14" s="73">
        <f>+E15+E16</f>
        <v>36300</v>
      </c>
      <c r="F14" s="73">
        <f>+F15+F16</f>
        <v>36300</v>
      </c>
      <c r="G14" s="78">
        <f>G15+G16</f>
        <v>0</v>
      </c>
      <c r="H14" s="71">
        <f>H15+H16</f>
        <v>0</v>
      </c>
      <c r="I14" s="72" t="str">
        <f>IF(G14=0, " ", H14/G14)</f>
        <v xml:space="preserve"> </v>
      </c>
      <c r="J14" s="71">
        <f>J15+J16</f>
        <v>4178</v>
      </c>
      <c r="K14" s="71">
        <f>K15+K16</f>
        <v>4178</v>
      </c>
      <c r="L14" s="72">
        <f>IF(J14=0, " ", K14/J14)</f>
        <v>1</v>
      </c>
      <c r="M14" s="71">
        <f>M15+M16</f>
        <v>4129</v>
      </c>
      <c r="N14" s="71">
        <f>N15+N16</f>
        <v>4129</v>
      </c>
      <c r="O14" s="72">
        <f>IF(M14=0, " ", N14/M14)</f>
        <v>1</v>
      </c>
      <c r="P14" s="71">
        <f>P15+P16</f>
        <v>0</v>
      </c>
      <c r="Q14" s="71">
        <f>Q15+Q16</f>
        <v>0</v>
      </c>
      <c r="R14" s="72" t="str">
        <f>IF(P14=0, " ", Q14/P14)</f>
        <v xml:space="preserve"> </v>
      </c>
      <c r="S14" s="73">
        <f>S15+S16</f>
        <v>8307</v>
      </c>
      <c r="T14" s="73">
        <f>T15+T16</f>
        <v>8307</v>
      </c>
      <c r="U14" s="74">
        <f>IF(S14=0, " ", T14/S14)</f>
        <v>1</v>
      </c>
      <c r="V14" s="78">
        <f>V15+V16</f>
        <v>40</v>
      </c>
      <c r="W14" s="71">
        <f>W15+W16</f>
        <v>40</v>
      </c>
      <c r="X14" s="72">
        <f>IF(V14=0, " ", W14/V14)</f>
        <v>1</v>
      </c>
      <c r="Y14" s="71">
        <f>Y15+Y16</f>
        <v>360</v>
      </c>
      <c r="Z14" s="71">
        <f>+Z15+Z16</f>
        <v>360</v>
      </c>
      <c r="AA14" s="76">
        <f>IF(Y14=0, " ", Z14/Y14)</f>
        <v>1</v>
      </c>
      <c r="AB14" s="71">
        <f>AB15+AB16</f>
        <v>146</v>
      </c>
      <c r="AC14" s="71">
        <f>+AC15+AC16</f>
        <v>96</v>
      </c>
      <c r="AD14" s="76">
        <f>IF(AB14=0, " ", AC14/AB14)</f>
        <v>0.65753424657534243</v>
      </c>
      <c r="AE14" s="71">
        <f>AE15+AE16</f>
        <v>196</v>
      </c>
      <c r="AF14" s="71">
        <f>+AF15+AF16</f>
        <v>0</v>
      </c>
      <c r="AG14" s="76">
        <f>IF(AE14=0, " ", AF14/AE14)</f>
        <v>0</v>
      </c>
      <c r="AH14" s="73">
        <f>AH15+AH16</f>
        <v>742</v>
      </c>
      <c r="AI14" s="73">
        <f>AI15+AI16</f>
        <v>496</v>
      </c>
      <c r="AJ14" s="77">
        <f>IF(AH14=0, " ", AI14/AH14)</f>
        <v>0.66846361185983827</v>
      </c>
      <c r="AK14" s="78">
        <f>AK15+AK16</f>
        <v>196</v>
      </c>
      <c r="AL14" s="71">
        <f>AL15+AL16</f>
        <v>0</v>
      </c>
      <c r="AM14" s="72">
        <f>IF(AK14=0, " ", AL14/AK14)</f>
        <v>0</v>
      </c>
      <c r="AN14" s="71">
        <f>AN15+AN16</f>
        <v>26862</v>
      </c>
      <c r="AO14" s="71">
        <f>+AO15+AO16</f>
        <v>0</v>
      </c>
      <c r="AP14" s="72">
        <f>IF(AN14=0, " ", AO14/AN14)</f>
        <v>0</v>
      </c>
      <c r="AQ14" s="71">
        <f>AQ15+AQ16</f>
        <v>159</v>
      </c>
      <c r="AR14" s="71">
        <f>+AR15+AR16</f>
        <v>0</v>
      </c>
      <c r="AS14" s="76">
        <f>IF(AQ14=0, " ", AR14/AQ14)</f>
        <v>0</v>
      </c>
      <c r="AT14" s="71">
        <f>AT15+AT16</f>
        <v>34</v>
      </c>
      <c r="AU14" s="71">
        <f>+AU15+AU16</f>
        <v>0</v>
      </c>
      <c r="AV14" s="76">
        <f>IF(AT14=0, " ", AU14/AT14)</f>
        <v>0</v>
      </c>
      <c r="AW14" s="73">
        <f>AW15+AW16</f>
        <v>27251</v>
      </c>
      <c r="AX14" s="73">
        <f>AX15+AX16</f>
        <v>0</v>
      </c>
      <c r="AY14" s="77">
        <f>IF(AW14=0, " ", AX14/AW14)</f>
        <v>0</v>
      </c>
      <c r="AZ14" s="73">
        <f>AZ15+AZ16</f>
        <v>8803</v>
      </c>
      <c r="BA14" s="74">
        <f>AZ14/F14</f>
        <v>0.24250688705234161</v>
      </c>
      <c r="BB14" s="59"/>
      <c r="BC14" s="27"/>
      <c r="BD14" s="27"/>
      <c r="BE14" s="27"/>
      <c r="BF14" s="27"/>
      <c r="BG14" s="27"/>
      <c r="BH14" s="27"/>
      <c r="BI14" s="27"/>
      <c r="BJ14" s="27"/>
      <c r="BK14" s="27"/>
      <c r="BL14" s="27"/>
      <c r="BM14" s="27"/>
      <c r="BN14" s="38"/>
    </row>
    <row r="15" spans="1:68" s="29" customFormat="1" ht="252" customHeight="1" x14ac:dyDescent="0.25">
      <c r="A15" s="59"/>
      <c r="B15" s="63" t="s">
        <v>66</v>
      </c>
      <c r="C15" s="60" t="s">
        <v>49</v>
      </c>
      <c r="D15" s="61" t="s">
        <v>63</v>
      </c>
      <c r="E15" s="73">
        <v>34900</v>
      </c>
      <c r="F15" s="70">
        <f>+S15+AH15+AW15</f>
        <v>34900</v>
      </c>
      <c r="G15" s="71">
        <v>0</v>
      </c>
      <c r="H15" s="71">
        <v>0</v>
      </c>
      <c r="I15" s="72" t="str">
        <f>IF(G15=0, " ", H15/G15)</f>
        <v xml:space="preserve"> </v>
      </c>
      <c r="J15" s="71">
        <v>3500</v>
      </c>
      <c r="K15" s="71">
        <v>3500</v>
      </c>
      <c r="L15" s="72">
        <f>IF(J15=0, " ", K15/J15)</f>
        <v>1</v>
      </c>
      <c r="M15" s="69">
        <v>4057</v>
      </c>
      <c r="N15" s="71">
        <v>4057</v>
      </c>
      <c r="O15" s="72">
        <f>IF(M15=0, " ", N15/M15)</f>
        <v>1</v>
      </c>
      <c r="P15" s="69">
        <v>0</v>
      </c>
      <c r="Q15" s="71">
        <v>0</v>
      </c>
      <c r="R15" s="72" t="str">
        <f>IF(P15=0, " ", Q15/P15)</f>
        <v xml:space="preserve"> </v>
      </c>
      <c r="S15" s="70">
        <f>G15+J15+M15+P15</f>
        <v>7557</v>
      </c>
      <c r="T15" s="73">
        <f>Q15+N15+K15+H15</f>
        <v>7557</v>
      </c>
      <c r="U15" s="74">
        <f>IF(S15=0, " ", T15/S15)</f>
        <v>1</v>
      </c>
      <c r="V15" s="71">
        <v>0</v>
      </c>
      <c r="W15" s="71">
        <v>0</v>
      </c>
      <c r="X15" s="72" t="str">
        <f>IF(V15=0, " ", W15/V15)</f>
        <v xml:space="preserve"> </v>
      </c>
      <c r="Y15" s="71">
        <v>264</v>
      </c>
      <c r="Z15" s="71">
        <v>264</v>
      </c>
      <c r="AA15" s="76">
        <f>IF(Y15=0, " ", Z15/Y15)</f>
        <v>1</v>
      </c>
      <c r="AB15" s="71">
        <v>50</v>
      </c>
      <c r="AC15" s="71">
        <v>33</v>
      </c>
      <c r="AD15" s="76">
        <f>IF(AB15=0, " ", AC15/AB15)</f>
        <v>0.66</v>
      </c>
      <c r="AE15" s="71">
        <v>100</v>
      </c>
      <c r="AF15" s="71"/>
      <c r="AG15" s="76">
        <f>IF(AE15=0, " ", AF15/AE15)</f>
        <v>0</v>
      </c>
      <c r="AH15" s="70">
        <f>V15+Y15+AB15+AE15</f>
        <v>414</v>
      </c>
      <c r="AI15" s="73">
        <f>AF15+AC15+Z15+W15</f>
        <v>297</v>
      </c>
      <c r="AJ15" s="77">
        <f>IF(AH15=0, " ", AI15/AH15)</f>
        <v>0.71739130434782605</v>
      </c>
      <c r="AK15" s="71">
        <v>100</v>
      </c>
      <c r="AL15" s="71"/>
      <c r="AM15" s="72">
        <f>IF(AK15=0, " ", AL15/AK15)</f>
        <v>0</v>
      </c>
      <c r="AN15" s="71">
        <v>26766</v>
      </c>
      <c r="AO15" s="71"/>
      <c r="AP15" s="72">
        <f>IF(AN15=0, " ", AO15/AN15)</f>
        <v>0</v>
      </c>
      <c r="AQ15" s="69">
        <v>63</v>
      </c>
      <c r="AR15" s="71"/>
      <c r="AS15" s="76">
        <f>IF(AQ15=0, " ", AR15/AQ15)</f>
        <v>0</v>
      </c>
      <c r="AT15" s="69">
        <v>0</v>
      </c>
      <c r="AU15" s="71"/>
      <c r="AV15" s="76" t="str">
        <f>IF(AT15=0, " ", AU15/AT15)</f>
        <v xml:space="preserve"> </v>
      </c>
      <c r="AW15" s="70">
        <f>AK15+AN15+AQ15+AT15</f>
        <v>26929</v>
      </c>
      <c r="AX15" s="73">
        <f>AU15+AR15+AO15+AL15</f>
        <v>0</v>
      </c>
      <c r="AY15" s="77">
        <f>IF(AW15=0, " ", AX15/AW15)</f>
        <v>0</v>
      </c>
      <c r="AZ15" s="73">
        <f>AX15+AI15+T15</f>
        <v>7854</v>
      </c>
      <c r="BA15" s="74">
        <f>AZ15/F15</f>
        <v>0.2250429799426934</v>
      </c>
      <c r="BB15" s="59" t="s">
        <v>87</v>
      </c>
      <c r="BC15" s="81" t="s">
        <v>93</v>
      </c>
      <c r="BD15" s="81" t="s">
        <v>97</v>
      </c>
      <c r="BE15" s="81" t="s">
        <v>97</v>
      </c>
      <c r="BF15" s="59" t="s">
        <v>87</v>
      </c>
      <c r="BG15" s="81" t="s">
        <v>104</v>
      </c>
      <c r="BH15" s="81" t="s">
        <v>107</v>
      </c>
      <c r="BI15" s="30"/>
      <c r="BJ15" s="30"/>
      <c r="BK15" s="30"/>
      <c r="BL15" s="30"/>
      <c r="BM15" s="28"/>
      <c r="BN15" s="38"/>
      <c r="BO15" s="32"/>
      <c r="BP15" s="32"/>
    </row>
    <row r="16" spans="1:68" s="29" customFormat="1" ht="246" customHeight="1" x14ac:dyDescent="0.25">
      <c r="A16" s="59"/>
      <c r="B16" s="63" t="s">
        <v>67</v>
      </c>
      <c r="C16" s="60" t="s">
        <v>49</v>
      </c>
      <c r="D16" s="61" t="s">
        <v>64</v>
      </c>
      <c r="E16" s="73">
        <v>1400</v>
      </c>
      <c r="F16" s="70">
        <f>+S16+AH16+AW16</f>
        <v>1400</v>
      </c>
      <c r="G16" s="71">
        <v>0</v>
      </c>
      <c r="H16" s="71">
        <v>0</v>
      </c>
      <c r="I16" s="72" t="str">
        <f>IF(G16=0, " ", H16/G16)</f>
        <v xml:space="preserve"> </v>
      </c>
      <c r="J16" s="71">
        <v>678</v>
      </c>
      <c r="K16" s="71">
        <v>678</v>
      </c>
      <c r="L16" s="72">
        <f>IF(J16=0, " ", K16/J16)</f>
        <v>1</v>
      </c>
      <c r="M16" s="69">
        <v>72</v>
      </c>
      <c r="N16" s="71">
        <v>72</v>
      </c>
      <c r="O16" s="72">
        <f>IF(M16=0, " ", N16/M16)</f>
        <v>1</v>
      </c>
      <c r="P16" s="69">
        <v>0</v>
      </c>
      <c r="Q16" s="71">
        <v>0</v>
      </c>
      <c r="R16" s="72" t="str">
        <f>IF(P16=0, " ", Q16/P16)</f>
        <v xml:space="preserve"> </v>
      </c>
      <c r="S16" s="70">
        <f>G16+J16+M16+P16</f>
        <v>750</v>
      </c>
      <c r="T16" s="73">
        <f>Q16+N16+K16+H16</f>
        <v>750</v>
      </c>
      <c r="U16" s="74">
        <f>IF(S16=0, " ", T16/S16)</f>
        <v>1</v>
      </c>
      <c r="V16" s="71">
        <v>40</v>
      </c>
      <c r="W16" s="71">
        <v>40</v>
      </c>
      <c r="X16" s="72">
        <f>IF(V16=0, " ", W16/V16)</f>
        <v>1</v>
      </c>
      <c r="Y16" s="71">
        <v>96</v>
      </c>
      <c r="Z16" s="71">
        <v>96</v>
      </c>
      <c r="AA16" s="76">
        <f>IF(Y16=0, " ", Z16/Y16)</f>
        <v>1</v>
      </c>
      <c r="AB16" s="71">
        <v>96</v>
      </c>
      <c r="AC16" s="71">
        <v>63</v>
      </c>
      <c r="AD16" s="72">
        <f>IF(AB16=0, " ", AC16/AB16)</f>
        <v>0.65625</v>
      </c>
      <c r="AE16" s="71">
        <v>96</v>
      </c>
      <c r="AF16" s="71"/>
      <c r="AG16" s="76">
        <f>IF(AE16=0, " ", AF16/AE16)</f>
        <v>0</v>
      </c>
      <c r="AH16" s="70">
        <f>V16+Y16+AB16+AE16</f>
        <v>328</v>
      </c>
      <c r="AI16" s="73">
        <f>AF16+AC16+Z16+W16</f>
        <v>199</v>
      </c>
      <c r="AJ16" s="77">
        <f>IF(AH16=0, " ", AI16/AH16)</f>
        <v>0.60670731707317072</v>
      </c>
      <c r="AK16" s="71">
        <v>96</v>
      </c>
      <c r="AL16" s="71"/>
      <c r="AM16" s="72">
        <f>IF(AK16=0, " ", AL16/AK16)</f>
        <v>0</v>
      </c>
      <c r="AN16" s="71">
        <v>96</v>
      </c>
      <c r="AO16" s="71"/>
      <c r="AP16" s="72">
        <f>IF(AN16=0, " ", AO16/AN16)</f>
        <v>0</v>
      </c>
      <c r="AQ16" s="71">
        <v>96</v>
      </c>
      <c r="AR16" s="71"/>
      <c r="AS16" s="76">
        <f>IF(AQ16=0, " ", AR16/AQ16)</f>
        <v>0</v>
      </c>
      <c r="AT16" s="71">
        <f>96-62</f>
        <v>34</v>
      </c>
      <c r="AU16" s="71"/>
      <c r="AV16" s="76">
        <f>IF(AT16=0, " ", AU16/AT16)</f>
        <v>0</v>
      </c>
      <c r="AW16" s="70">
        <f>AK16+AN16+AQ16+AT16</f>
        <v>322</v>
      </c>
      <c r="AX16" s="73">
        <f>AU16+AR16+AO16+AL16</f>
        <v>0</v>
      </c>
      <c r="AY16" s="77">
        <f>IF(AW16=0, " ", AX16/AW16)</f>
        <v>0</v>
      </c>
      <c r="AZ16" s="73">
        <f>AX16+AI16+T16</f>
        <v>949</v>
      </c>
      <c r="BA16" s="74">
        <f>AZ16/F16</f>
        <v>0.67785714285714282</v>
      </c>
      <c r="BB16" s="59" t="s">
        <v>87</v>
      </c>
      <c r="BC16" s="82" t="s">
        <v>96</v>
      </c>
      <c r="BD16" s="82" t="s">
        <v>98</v>
      </c>
      <c r="BE16" s="82" t="s">
        <v>98</v>
      </c>
      <c r="BF16" s="82" t="s">
        <v>101</v>
      </c>
      <c r="BG16" s="82" t="s">
        <v>103</v>
      </c>
      <c r="BH16" s="82" t="s">
        <v>108</v>
      </c>
      <c r="BI16" s="31"/>
      <c r="BJ16" s="31"/>
      <c r="BK16" s="31"/>
      <c r="BL16" s="31"/>
      <c r="BM16" s="31"/>
      <c r="BN16" s="38"/>
      <c r="BO16" s="32"/>
      <c r="BP16" s="32"/>
    </row>
    <row r="17" spans="1:66" s="14" customFormat="1" ht="34.5" customHeight="1" x14ac:dyDescent="0.25">
      <c r="A17" s="34" t="s">
        <v>85</v>
      </c>
      <c r="B17" s="10"/>
      <c r="C17" s="16"/>
      <c r="D17" s="16"/>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66"/>
      <c r="BA17" s="66"/>
      <c r="BB17" s="68"/>
      <c r="BC17" s="12"/>
      <c r="BD17" s="12"/>
      <c r="BE17" s="12"/>
      <c r="BF17" s="12"/>
      <c r="BG17" s="12"/>
      <c r="BH17" s="12"/>
      <c r="BI17" s="12"/>
      <c r="BJ17" s="12"/>
      <c r="BK17" s="12"/>
      <c r="BL17" s="12"/>
      <c r="BM17" s="13"/>
      <c r="BN17" s="38"/>
    </row>
    <row r="18" spans="1:66" s="29" customFormat="1" ht="145.5" customHeight="1" x14ac:dyDescent="0.25">
      <c r="A18" s="63" t="s">
        <v>82</v>
      </c>
      <c r="B18" s="59"/>
      <c r="C18" s="60" t="s">
        <v>47</v>
      </c>
      <c r="D18" s="61" t="s">
        <v>83</v>
      </c>
      <c r="E18" s="71">
        <f>+E19</f>
        <v>472</v>
      </c>
      <c r="F18" s="73">
        <f>+F19</f>
        <v>472</v>
      </c>
      <c r="G18" s="71">
        <f>G19</f>
        <v>0</v>
      </c>
      <c r="H18" s="71">
        <f>H19</f>
        <v>0</v>
      </c>
      <c r="I18" s="72" t="str">
        <f>IF(G18=0, " ", H18/G18)</f>
        <v xml:space="preserve"> </v>
      </c>
      <c r="J18" s="71">
        <f>J19</f>
        <v>0</v>
      </c>
      <c r="K18" s="71">
        <f>+K19</f>
        <v>0</v>
      </c>
      <c r="L18" s="79" t="str">
        <f>IF(J18=0, " ", K18/J18)</f>
        <v xml:space="preserve"> </v>
      </c>
      <c r="M18" s="71">
        <f>M19</f>
        <v>0</v>
      </c>
      <c r="N18" s="71">
        <f>+N19</f>
        <v>0</v>
      </c>
      <c r="O18" s="72" t="str">
        <f>IF(M18=0, " ", N18/M18)</f>
        <v xml:space="preserve"> </v>
      </c>
      <c r="P18" s="71">
        <f>P19</f>
        <v>66</v>
      </c>
      <c r="Q18" s="71">
        <f>Q19</f>
        <v>66</v>
      </c>
      <c r="R18" s="72">
        <f>IF(P18=0, " ", Q18/P18)</f>
        <v>1</v>
      </c>
      <c r="S18" s="73">
        <f>S19</f>
        <v>66</v>
      </c>
      <c r="T18" s="73">
        <f>T19</f>
        <v>66</v>
      </c>
      <c r="U18" s="74">
        <f>IF(S18=0, " ", T18/S18)</f>
        <v>1</v>
      </c>
      <c r="V18" s="71">
        <f>V19</f>
        <v>0</v>
      </c>
      <c r="W18" s="71">
        <f>+W19</f>
        <v>0</v>
      </c>
      <c r="X18" s="72" t="str">
        <f>IF(V18=0, " ", W18/V18)</f>
        <v xml:space="preserve"> </v>
      </c>
      <c r="Y18" s="71">
        <f>Y19</f>
        <v>0</v>
      </c>
      <c r="Z18" s="71">
        <f>+Z19</f>
        <v>0</v>
      </c>
      <c r="AA18" s="72" t="str">
        <f>IF(Y18=0, " ", Z18/Y18)</f>
        <v xml:space="preserve"> </v>
      </c>
      <c r="AB18" s="71">
        <f>AB19</f>
        <v>0</v>
      </c>
      <c r="AC18" s="71">
        <f>+AC19</f>
        <v>0</v>
      </c>
      <c r="AD18" s="76" t="str">
        <f>IF(AB18=0, " ", AC18/AB18)</f>
        <v xml:space="preserve"> </v>
      </c>
      <c r="AE18" s="71">
        <f>AE19</f>
        <v>292</v>
      </c>
      <c r="AF18" s="71">
        <f>+AF19</f>
        <v>0</v>
      </c>
      <c r="AG18" s="76">
        <f>IF(AE18=0, " ", AF18/AE18)</f>
        <v>0</v>
      </c>
      <c r="AH18" s="73">
        <f>AH19</f>
        <v>292</v>
      </c>
      <c r="AI18" s="73">
        <f>AI19</f>
        <v>0</v>
      </c>
      <c r="AJ18" s="77">
        <f>IF(AH18=0, " ", AI18/AH18)</f>
        <v>0</v>
      </c>
      <c r="AK18" s="71">
        <f>AK19</f>
        <v>0</v>
      </c>
      <c r="AL18" s="71">
        <f>AL19</f>
        <v>0</v>
      </c>
      <c r="AM18" s="72" t="str">
        <f>IF(AK18=0, " ", AL18/AK18)</f>
        <v xml:space="preserve"> </v>
      </c>
      <c r="AN18" s="71">
        <f>AN19</f>
        <v>0</v>
      </c>
      <c r="AO18" s="71">
        <f>+AO19</f>
        <v>0</v>
      </c>
      <c r="AP18" s="72" t="str">
        <f>IF(AN18=0, " ", AO18/AN18)</f>
        <v xml:space="preserve"> </v>
      </c>
      <c r="AQ18" s="71">
        <f>AQ19</f>
        <v>114</v>
      </c>
      <c r="AR18" s="71">
        <f>+AR19</f>
        <v>0</v>
      </c>
      <c r="AS18" s="72">
        <f>IF(AQ18=0, " ", AR18/AQ18)</f>
        <v>0</v>
      </c>
      <c r="AT18" s="71">
        <f>AT19</f>
        <v>0</v>
      </c>
      <c r="AU18" s="71">
        <f>+AU19</f>
        <v>0</v>
      </c>
      <c r="AV18" s="72" t="str">
        <f>IF(AT18=0, " ", AU18/AT18)</f>
        <v xml:space="preserve"> </v>
      </c>
      <c r="AW18" s="73">
        <f>AW19</f>
        <v>114</v>
      </c>
      <c r="AX18" s="73">
        <f>AX19</f>
        <v>0</v>
      </c>
      <c r="AY18" s="74">
        <f>IF(AW18=0, " ", AX18/AW18)</f>
        <v>0</v>
      </c>
      <c r="AZ18" s="73">
        <f>AZ19</f>
        <v>66</v>
      </c>
      <c r="BA18" s="74">
        <f>AZ18/F18</f>
        <v>0.13983050847457626</v>
      </c>
      <c r="BB18" s="59"/>
      <c r="BC18" s="59"/>
      <c r="BD18" s="27"/>
      <c r="BE18" s="27"/>
      <c r="BF18" s="27"/>
      <c r="BG18" s="27"/>
      <c r="BH18" s="27"/>
      <c r="BI18" s="27"/>
      <c r="BJ18" s="27"/>
      <c r="BK18" s="27"/>
      <c r="BL18" s="27"/>
      <c r="BM18" s="27"/>
      <c r="BN18" s="38"/>
    </row>
    <row r="19" spans="1:66" s="25" customFormat="1" ht="174.75" customHeight="1" x14ac:dyDescent="0.3">
      <c r="A19" s="59"/>
      <c r="B19" s="63" t="s">
        <v>82</v>
      </c>
      <c r="C19" s="60" t="s">
        <v>47</v>
      </c>
      <c r="D19" s="61" t="s">
        <v>61</v>
      </c>
      <c r="E19" s="71">
        <f>66+37+255+114</f>
        <v>472</v>
      </c>
      <c r="F19" s="73">
        <f>+S19+AH19+AW19</f>
        <v>472</v>
      </c>
      <c r="G19" s="71">
        <v>0</v>
      </c>
      <c r="H19" s="71">
        <v>0</v>
      </c>
      <c r="I19" s="72" t="str">
        <f>IF(G19=0, " ", H19/G19)</f>
        <v xml:space="preserve"> </v>
      </c>
      <c r="J19" s="71">
        <v>0</v>
      </c>
      <c r="K19" s="71">
        <v>0</v>
      </c>
      <c r="L19" s="79" t="str">
        <f>IF(J19=0, " ", K19/J19)</f>
        <v xml:space="preserve"> </v>
      </c>
      <c r="M19" s="69">
        <v>0</v>
      </c>
      <c r="N19" s="71">
        <v>0</v>
      </c>
      <c r="O19" s="72" t="str">
        <f>IF(M19=0, " ", N19/M19)</f>
        <v xml:space="preserve"> </v>
      </c>
      <c r="P19" s="69">
        <v>66</v>
      </c>
      <c r="Q19" s="71">
        <v>66</v>
      </c>
      <c r="R19" s="72">
        <f>IF(P19=0, " ", Q19/P19)</f>
        <v>1</v>
      </c>
      <c r="S19" s="70">
        <f>G19+J19+M19+P19</f>
        <v>66</v>
      </c>
      <c r="T19" s="73">
        <f>Q19+N19+K19+H19</f>
        <v>66</v>
      </c>
      <c r="U19" s="74">
        <f>IF(S19=0, " ", T19/S19)</f>
        <v>1</v>
      </c>
      <c r="V19" s="71">
        <v>0</v>
      </c>
      <c r="W19" s="71">
        <v>0</v>
      </c>
      <c r="X19" s="72" t="str">
        <f>IF(V19=0, " ", W19/V19)</f>
        <v xml:space="preserve"> </v>
      </c>
      <c r="Y19" s="71"/>
      <c r="Z19" s="71">
        <v>0</v>
      </c>
      <c r="AA19" s="72" t="str">
        <f>IF(Y19=0, " ", Z19/Y19)</f>
        <v xml:space="preserve"> </v>
      </c>
      <c r="AB19" s="69">
        <v>0</v>
      </c>
      <c r="AC19" s="71">
        <v>0</v>
      </c>
      <c r="AD19" s="76" t="str">
        <f>IF(AB19=0, " ", AC19/AB19)</f>
        <v xml:space="preserve"> </v>
      </c>
      <c r="AE19" s="69">
        <v>292</v>
      </c>
      <c r="AF19" s="71"/>
      <c r="AG19" s="76">
        <f>IF(AE19=0, " ", AF19/AE19)</f>
        <v>0</v>
      </c>
      <c r="AH19" s="70">
        <f>V19+Y19+AB19+AE19</f>
        <v>292</v>
      </c>
      <c r="AI19" s="73">
        <f>AF19+AC19+Z19+W19</f>
        <v>0</v>
      </c>
      <c r="AJ19" s="77">
        <f>IF(AH19=0, " ", AI19/AH19)</f>
        <v>0</v>
      </c>
      <c r="AK19" s="71"/>
      <c r="AL19" s="71">
        <v>0</v>
      </c>
      <c r="AM19" s="72" t="str">
        <f>IF(AK19=0, " ", AL19/AK19)</f>
        <v xml:space="preserve"> </v>
      </c>
      <c r="AN19" s="71"/>
      <c r="AO19" s="71">
        <v>0</v>
      </c>
      <c r="AP19" s="72" t="str">
        <f>IF(AN19=0, " ", AO19/AN19)</f>
        <v xml:space="preserve"> </v>
      </c>
      <c r="AQ19" s="69">
        <v>114</v>
      </c>
      <c r="AR19" s="71"/>
      <c r="AS19" s="72">
        <f>IF(AQ19=0, " ", AR19/AQ19)</f>
        <v>0</v>
      </c>
      <c r="AT19" s="69">
        <v>0</v>
      </c>
      <c r="AU19" s="71">
        <v>0</v>
      </c>
      <c r="AV19" s="72" t="str">
        <f>IF(AT19=0, " ", AU19/AT19)</f>
        <v xml:space="preserve"> </v>
      </c>
      <c r="AW19" s="70">
        <f>AK19+AN19+AQ19+AT19</f>
        <v>114</v>
      </c>
      <c r="AX19" s="73">
        <f>AU19+AR19+AO19+AL19</f>
        <v>0</v>
      </c>
      <c r="AY19" s="74">
        <f>IF(AW19=0, " ", AX19/AW19)</f>
        <v>0</v>
      </c>
      <c r="AZ19" s="73">
        <f>AX19+AI19+T19</f>
        <v>66</v>
      </c>
      <c r="BA19" s="74">
        <f>AZ19/F19</f>
        <v>0.13983050847457626</v>
      </c>
      <c r="BB19" s="59" t="s">
        <v>87</v>
      </c>
      <c r="BC19" s="59" t="s">
        <v>87</v>
      </c>
      <c r="BD19" s="62" t="s">
        <v>99</v>
      </c>
      <c r="BE19" s="62" t="s">
        <v>99</v>
      </c>
      <c r="BF19" s="59" t="s">
        <v>87</v>
      </c>
      <c r="BG19" s="59" t="s">
        <v>87</v>
      </c>
      <c r="BH19" s="59" t="s">
        <v>87</v>
      </c>
      <c r="BI19" s="28"/>
      <c r="BJ19" s="26"/>
      <c r="BK19" s="26"/>
      <c r="BL19" s="57"/>
      <c r="BM19" s="24"/>
      <c r="BN19" s="38"/>
    </row>
    <row r="20" spans="1:66" s="25" customFormat="1" x14ac:dyDescent="0.3">
      <c r="A20" s="58" t="s">
        <v>109</v>
      </c>
      <c r="B20" s="41"/>
      <c r="C20" s="42"/>
      <c r="D20" s="43"/>
      <c r="E20" s="44"/>
      <c r="F20" s="45"/>
      <c r="G20" s="44"/>
      <c r="H20" s="44"/>
      <c r="I20" s="46"/>
      <c r="J20" s="44"/>
      <c r="K20" s="44"/>
      <c r="L20" s="46"/>
      <c r="M20" s="47"/>
      <c r="N20" s="44"/>
      <c r="O20" s="46"/>
      <c r="P20" s="47"/>
      <c r="Q20" s="44"/>
      <c r="R20" s="46"/>
      <c r="S20" s="48"/>
      <c r="T20" s="45"/>
      <c r="U20" s="49"/>
      <c r="V20" s="44"/>
      <c r="W20" s="44"/>
      <c r="X20" s="46"/>
      <c r="Y20" s="44"/>
      <c r="Z20" s="44"/>
      <c r="AA20" s="46"/>
      <c r="AB20" s="47"/>
      <c r="AC20" s="44"/>
      <c r="AD20" s="46"/>
      <c r="AE20" s="47"/>
      <c r="AF20" s="44"/>
      <c r="AG20" s="46"/>
      <c r="AH20" s="48"/>
      <c r="AI20" s="45"/>
      <c r="AJ20" s="49"/>
      <c r="AK20" s="44"/>
      <c r="AL20" s="44"/>
      <c r="AM20" s="46"/>
      <c r="AN20" s="44"/>
      <c r="AO20" s="44"/>
      <c r="AP20" s="46"/>
      <c r="AQ20" s="47"/>
      <c r="AR20" s="44"/>
      <c r="AS20" s="46"/>
      <c r="AT20" s="47"/>
      <c r="AU20" s="44"/>
      <c r="AV20" s="46"/>
      <c r="AW20" s="48"/>
      <c r="AX20" s="45"/>
      <c r="AY20" s="49"/>
      <c r="AZ20" s="45"/>
      <c r="BA20" s="49"/>
      <c r="BB20" s="50"/>
      <c r="BC20" s="51"/>
      <c r="BD20" s="52"/>
      <c r="BE20" s="52"/>
      <c r="BF20" s="52"/>
      <c r="BG20" s="51"/>
      <c r="BH20" s="51"/>
      <c r="BI20" s="53"/>
      <c r="BJ20" s="51"/>
      <c r="BK20" s="51"/>
      <c r="BL20" s="40"/>
      <c r="BM20" s="40"/>
      <c r="BN20" s="38"/>
    </row>
    <row r="21" spans="1:66" s="25" customFormat="1" x14ac:dyDescent="0.3">
      <c r="A21" s="58"/>
      <c r="B21" s="41"/>
      <c r="C21" s="42"/>
      <c r="D21" s="43"/>
      <c r="E21" s="44"/>
      <c r="F21" s="45"/>
      <c r="G21" s="44"/>
      <c r="H21" s="44"/>
      <c r="I21" s="46"/>
      <c r="J21" s="44"/>
      <c r="K21" s="44"/>
      <c r="L21" s="46"/>
      <c r="M21" s="47"/>
      <c r="N21" s="44"/>
      <c r="O21" s="46"/>
      <c r="P21" s="47"/>
      <c r="Q21" s="44"/>
      <c r="R21" s="46"/>
      <c r="S21" s="48"/>
      <c r="T21" s="45"/>
      <c r="U21" s="83"/>
      <c r="V21" s="44"/>
      <c r="W21" s="44"/>
      <c r="X21" s="46"/>
      <c r="Y21" s="44"/>
      <c r="Z21" s="44"/>
      <c r="AA21" s="46"/>
      <c r="AB21" s="47"/>
      <c r="AC21" s="44"/>
      <c r="AD21" s="46"/>
      <c r="AE21" s="47"/>
      <c r="AF21" s="44"/>
      <c r="AG21" s="46"/>
      <c r="AH21" s="48"/>
      <c r="AI21" s="45"/>
      <c r="AJ21" s="49"/>
      <c r="AK21" s="44"/>
      <c r="AL21" s="44"/>
      <c r="AM21" s="46"/>
      <c r="AN21" s="44"/>
      <c r="AO21" s="44"/>
      <c r="AP21" s="46"/>
      <c r="AQ21" s="47"/>
      <c r="AR21" s="44"/>
      <c r="AS21" s="46"/>
      <c r="AT21" s="47"/>
      <c r="AU21" s="44"/>
      <c r="AV21" s="46"/>
      <c r="AW21" s="48"/>
      <c r="AX21" s="45"/>
      <c r="AY21" s="49"/>
      <c r="AZ21" s="45"/>
      <c r="BA21" s="49"/>
      <c r="BB21" s="50"/>
      <c r="BC21" s="51"/>
      <c r="BD21" s="52"/>
      <c r="BE21" s="52"/>
      <c r="BF21" s="52"/>
      <c r="BG21" s="51"/>
      <c r="BH21" s="51"/>
      <c r="BI21" s="53"/>
      <c r="BJ21" s="51"/>
      <c r="BK21" s="51"/>
      <c r="BL21" s="40"/>
      <c r="BM21" s="40"/>
      <c r="BN21" s="38"/>
    </row>
    <row r="22" spans="1:66" s="25" customFormat="1" x14ac:dyDescent="0.3">
      <c r="A22" s="58"/>
      <c r="B22" s="41"/>
      <c r="C22" s="42"/>
      <c r="D22" s="43"/>
      <c r="E22" s="44"/>
      <c r="F22" s="45"/>
      <c r="G22" s="44"/>
      <c r="H22" s="44"/>
      <c r="I22" s="46"/>
      <c r="J22" s="44"/>
      <c r="K22" s="44"/>
      <c r="L22" s="46"/>
      <c r="M22" s="47"/>
      <c r="N22" s="44"/>
      <c r="O22" s="46"/>
      <c r="P22" s="47"/>
      <c r="Q22" s="44"/>
      <c r="R22" s="46"/>
      <c r="S22" s="48"/>
      <c r="T22" s="45"/>
      <c r="U22" s="49"/>
      <c r="V22" s="44"/>
      <c r="W22" s="44"/>
      <c r="X22" s="46"/>
      <c r="Y22" s="44"/>
      <c r="Z22" s="44"/>
      <c r="AA22" s="46"/>
      <c r="AB22" s="47"/>
      <c r="AC22" s="44"/>
      <c r="AD22" s="46"/>
      <c r="AE22" s="47"/>
      <c r="AF22" s="44"/>
      <c r="AG22" s="46"/>
      <c r="AH22" s="48"/>
      <c r="AI22" s="45"/>
      <c r="AJ22" s="49"/>
      <c r="AK22" s="44"/>
      <c r="AL22" s="44"/>
      <c r="AM22" s="46"/>
      <c r="AN22" s="44"/>
      <c r="AO22" s="44"/>
      <c r="AP22" s="46"/>
      <c r="AQ22" s="47"/>
      <c r="AR22" s="44"/>
      <c r="AS22" s="46"/>
      <c r="AT22" s="47"/>
      <c r="AU22" s="44"/>
      <c r="AV22" s="46"/>
      <c r="AW22" s="48"/>
      <c r="AX22" s="45"/>
      <c r="AY22" s="49"/>
      <c r="AZ22" s="45"/>
      <c r="BA22" s="49"/>
      <c r="BB22" s="50"/>
      <c r="BC22" s="51"/>
      <c r="BD22" s="52"/>
      <c r="BE22" s="52"/>
      <c r="BF22" s="52"/>
      <c r="BG22" s="51"/>
      <c r="BH22" s="51"/>
      <c r="BI22" s="53"/>
      <c r="BJ22" s="51"/>
      <c r="BK22" s="51"/>
      <c r="BL22" s="40"/>
      <c r="BM22" s="40"/>
      <c r="BN22" s="38"/>
    </row>
    <row r="23" spans="1:66" s="25" customFormat="1" x14ac:dyDescent="0.3">
      <c r="A23" s="40"/>
      <c r="B23" s="41"/>
      <c r="C23" s="42"/>
      <c r="D23" s="43"/>
      <c r="E23" s="44"/>
      <c r="F23" s="45"/>
      <c r="G23" s="44"/>
      <c r="H23" s="44"/>
      <c r="I23" s="46"/>
      <c r="J23" s="44"/>
      <c r="K23" s="44"/>
      <c r="L23" s="46"/>
      <c r="M23" s="47"/>
      <c r="N23" s="44"/>
      <c r="O23" s="46"/>
      <c r="P23" s="47"/>
      <c r="Q23" s="44"/>
      <c r="R23" s="46"/>
      <c r="S23" s="48"/>
      <c r="T23" s="45"/>
      <c r="U23" s="49"/>
      <c r="V23" s="44"/>
      <c r="W23" s="44"/>
      <c r="X23" s="46"/>
      <c r="Y23" s="44"/>
      <c r="Z23" s="44"/>
      <c r="AA23" s="46"/>
      <c r="AB23" s="47"/>
      <c r="AC23" s="44"/>
      <c r="AD23" s="46"/>
      <c r="AE23" s="47"/>
      <c r="AF23" s="44"/>
      <c r="AG23" s="46"/>
      <c r="AH23" s="48"/>
      <c r="AI23" s="45"/>
      <c r="AJ23" s="49"/>
      <c r="AK23" s="44"/>
      <c r="AL23" s="44"/>
      <c r="AM23" s="46"/>
      <c r="AN23" s="44"/>
      <c r="AO23" s="44"/>
      <c r="AP23" s="46"/>
      <c r="AQ23" s="47"/>
      <c r="AR23" s="44"/>
      <c r="AS23" s="46"/>
      <c r="AT23" s="47"/>
      <c r="AU23" s="44"/>
      <c r="AV23" s="46"/>
      <c r="AW23" s="48"/>
      <c r="AX23" s="45"/>
      <c r="AY23" s="49"/>
      <c r="AZ23" s="45"/>
      <c r="BA23" s="49"/>
      <c r="BB23" s="50"/>
      <c r="BC23" s="51"/>
      <c r="BD23" s="52"/>
      <c r="BE23" s="52"/>
      <c r="BF23" s="52"/>
      <c r="BG23" s="51"/>
      <c r="BH23" s="51"/>
      <c r="BI23" s="53"/>
      <c r="BJ23" s="51"/>
      <c r="BK23" s="51"/>
      <c r="BL23" s="40"/>
      <c r="BM23" s="40"/>
      <c r="BN23" s="38"/>
    </row>
    <row r="24" spans="1:66" x14ac:dyDescent="0.45">
      <c r="B24" s="85"/>
      <c r="C24" s="85"/>
    </row>
    <row r="25" spans="1:66" s="1" customFormat="1" ht="20.25" customHeight="1" x14ac:dyDescent="0.3">
      <c r="B25" s="84" t="s">
        <v>89</v>
      </c>
      <c r="C25" s="84"/>
      <c r="D25" s="67"/>
      <c r="E25" s="67"/>
      <c r="F25" s="67"/>
      <c r="G25" s="2"/>
      <c r="H25" s="3"/>
      <c r="I25" s="2"/>
      <c r="J25" s="2"/>
      <c r="K25" s="3"/>
      <c r="L25" s="2"/>
      <c r="M25" s="2"/>
      <c r="N25" s="3"/>
      <c r="O25" s="2"/>
      <c r="P25" s="2"/>
      <c r="Q25" s="3"/>
      <c r="R25" s="2"/>
      <c r="S25" s="2"/>
      <c r="T25" s="3"/>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row>
    <row r="26" spans="1:66" s="1" customFormat="1" ht="20.25" x14ac:dyDescent="0.3">
      <c r="A26" s="39"/>
      <c r="B26" s="84" t="s">
        <v>90</v>
      </c>
      <c r="C26" s="84"/>
      <c r="D26" s="67"/>
      <c r="E26" s="67"/>
      <c r="F26" s="67"/>
      <c r="G26" s="2"/>
      <c r="H26" s="3"/>
      <c r="I26" s="2"/>
      <c r="J26" s="2"/>
      <c r="K26" s="3"/>
      <c r="L26" s="2"/>
      <c r="M26" s="2"/>
      <c r="N26" s="3"/>
      <c r="O26" s="2"/>
      <c r="P26" s="2"/>
      <c r="Q26" s="3"/>
      <c r="R26" s="2"/>
      <c r="S26" s="2"/>
      <c r="T26" s="3"/>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row>
    <row r="27" spans="1:66" ht="20.25" customHeight="1" x14ac:dyDescent="0.45">
      <c r="B27" s="84" t="s">
        <v>95</v>
      </c>
      <c r="C27" s="84"/>
      <c r="D27" s="67"/>
    </row>
    <row r="32" spans="1:66" ht="23.25" x14ac:dyDescent="0.2">
      <c r="F32" s="56"/>
      <c r="AE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sheetData>
  <mergeCells count="74">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 ref="M8:M9"/>
    <mergeCell ref="N8:N9"/>
    <mergeCell ref="O8:O9"/>
    <mergeCell ref="P8:P9"/>
    <mergeCell ref="Q8:Q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BL8:BL9"/>
    <mergeCell ref="BM8:BM9"/>
    <mergeCell ref="BF8:BF9"/>
    <mergeCell ref="BG8:BG9"/>
    <mergeCell ref="BH8:BH9"/>
    <mergeCell ref="BI8:BI9"/>
    <mergeCell ref="BJ8:BJ9"/>
    <mergeCell ref="BK8:BK9"/>
    <mergeCell ref="BE8:BE9"/>
    <mergeCell ref="AT8:AT9"/>
    <mergeCell ref="AU8:AU9"/>
    <mergeCell ref="AV8:AV9"/>
    <mergeCell ref="AW8:AW9"/>
    <mergeCell ref="AZ8:AZ9"/>
    <mergeCell ref="BA8:BA9"/>
    <mergeCell ref="BB8:BB9"/>
    <mergeCell ref="BC8:BC9"/>
    <mergeCell ref="BD8:BD9"/>
    <mergeCell ref="AX8:AX9"/>
    <mergeCell ref="AY8:AY9"/>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s>
  <printOptions horizontalCentered="1"/>
  <pageMargins left="0.78740157480314965" right="0.70866141732283472" top="0.6692913385826772" bottom="0.39370078740157483" header="0.70866141732283472" footer="0"/>
  <pageSetup paperSize="281" scale="30" orientation="landscape" r:id="rId1"/>
  <ignoredErrors>
    <ignoredError sqref="I14:J14 V14:X14 O14 L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Ejecución</vt:lpstr>
      <vt:lpstr>Ejecución!Área_de_impresión</vt:lpstr>
      <vt:lpstr>Ejecución!Títulos_a_imprimir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Patricia Pérez</cp:lastModifiedBy>
  <cp:lastPrinted>2020-07-30T21:28:20Z</cp:lastPrinted>
  <dcterms:created xsi:type="dcterms:W3CDTF">2018-02-05T14:29:45Z</dcterms:created>
  <dcterms:modified xsi:type="dcterms:W3CDTF">2020-07-30T21:28:22Z</dcterms:modified>
</cp:coreProperties>
</file>