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firstSheet="14" activeTab="2"/>
  </bookViews>
  <sheets>
    <sheet name="Carátula" sheetId="1" r:id="rId1"/>
    <sheet name="Matriz de intervenciones" sheetId="2" state="hidden" r:id="rId2"/>
    <sheet name="2025" sheetId="19" r:id="rId3"/>
    <sheet name="Criterios" sheetId="12" r:id="rId4"/>
  </sheets>
  <definedNames>
    <definedName name="_xlnm._FilterDatabase" localSheetId="3" hidden="1">Criterios!$B$6:$D$73</definedName>
    <definedName name="_xlnm.Print_Area" localSheetId="2">'2025'!$A$1:$GJ$32</definedName>
    <definedName name="_xlnm.Print_Area" localSheetId="0">Carátula!$A$1:$L$30</definedName>
    <definedName name="_xlnm.Print_Area" localSheetId="3">Criterios!$A$1:$D$73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<sst xmlns="http://schemas.openxmlformats.org/spreadsheetml/2006/main" count="557" uniqueCount="179">
  <si>
    <t xml:space="preserve">FORMATOS PARA </t>
  </si>
  <si>
    <t xml:space="preserve">CUMPLIMIENTO DEL DECRETO 25-2018, </t>
  </si>
  <si>
    <t xml:space="preserve">LEY DEL PRESUPUESTO GENERAL DE 
INGRESOS Y </t>
  </si>
  <si>
    <t xml:space="preserve">INGRESOS Y EGRESOS DEL ESTADO </t>
  </si>
  <si>
    <t>PARA EL EJERCICIO FISCAL DOS MIL DIECINUEVE</t>
  </si>
  <si>
    <t xml:space="preserve">ARTICULO 19. TRANSPARENCIA Y EFICIENCIA </t>
  </si>
  <si>
    <t>DEL GASTO PÚBLICO</t>
  </si>
  <si>
    <t>Matriz de Intervenciones Relevantes para el Logro de Resultados</t>
  </si>
  <si>
    <t>Resultado           (a)</t>
  </si>
  <si>
    <t>Programa          (b)</t>
  </si>
  <si>
    <t>Producción             (c)</t>
  </si>
  <si>
    <t>Acciones Gestión                 (d)</t>
  </si>
  <si>
    <t>(e)  Ejecucion Financiera Mensual, en Quetzales</t>
  </si>
  <si>
    <t>Costo fijo total    (f)</t>
  </si>
  <si>
    <t>Costo fijo unitario      (g)</t>
  </si>
  <si>
    <t>Costos variables total     (h)</t>
  </si>
  <si>
    <t>Costo variable unitario   (i)</t>
  </si>
  <si>
    <t xml:space="preserve">Número de Beneficiario (j) </t>
  </si>
  <si>
    <t xml:space="preserve">E </t>
  </si>
  <si>
    <t>F</t>
  </si>
  <si>
    <t>M</t>
  </si>
  <si>
    <t>A</t>
  </si>
  <si>
    <t>J</t>
  </si>
  <si>
    <t>S</t>
  </si>
  <si>
    <t>O</t>
  </si>
  <si>
    <t>N</t>
  </si>
  <si>
    <t>D</t>
  </si>
  <si>
    <t>E</t>
  </si>
  <si>
    <t>47 "PROMOCIÓN Y DESARROLLO INTEGRAL DE LA MUJER"</t>
  </si>
  <si>
    <t>DIRECCIÓN Y COORDINACIÓN</t>
  </si>
  <si>
    <t>Coordinación de la gestión institucional para la realización de actividades recurrentes y sustantivas de la Secretaría.</t>
  </si>
  <si>
    <t>N / A
(4 documentos)</t>
  </si>
  <si>
    <t>N / A
(2 documentos)</t>
  </si>
  <si>
    <t>N / A
(24 documentos)</t>
  </si>
  <si>
    <t>N / A
(3 documentos)</t>
  </si>
  <si>
    <t>sin meta ejecutada</t>
  </si>
  <si>
    <t>INFORMACIÓN DEL CUMPLIMIENTO DE COMPROMISOS NACIONALES E INTERNACIONALES PARA EL AVANCE DE LAS MUJERES</t>
  </si>
  <si>
    <t>Velar por la observancia y aplicación de los preceptos constitucionales, leyes ordinarias, tratados y convenios internacionales suscritos y ratificados por el Estado de Guatemala que se refieran a los derechos humanos de las mujeres, para lo cual se elaboran informes internacionales y nacionales.</t>
  </si>
  <si>
    <t>N / A
(20 documentos)</t>
  </si>
  <si>
    <t>N / A
(13 documentos)</t>
  </si>
  <si>
    <t>N / A
(17 documentos)</t>
  </si>
  <si>
    <t>N / A
(7 documentos)</t>
  </si>
  <si>
    <t>N / A
(1 documento)</t>
  </si>
  <si>
    <t>DIVULGACIÓN DE LA SITUACIÓN, CONDICIÓN Y POSICIÓN DE LAS MUJERES Y DE LA GESTIÓN INSTITUCIONAL</t>
  </si>
  <si>
    <t>Realizar eventos de socialización y campañas de divulgación de los derechos humanos de las mujeres.</t>
  </si>
  <si>
    <t>N / A
(38 documentos)</t>
  </si>
  <si>
    <t>ASESORÍA PARA LA IMPLEMENTACIÓN DE LA PNPDIM-PEO Y PACTOS DE GOBIERNO EN LOS PLANES, PROGRAMAS Y PROYECTOS DE LAS INSTITUCIONES PRIORIZADAS</t>
  </si>
  <si>
    <t>Asistir técnicamente a las entidades de gobierno central, gobiernos locales y consejos de desarrollo para la implementación de la perspectiva de equidad entre hombres y géneros.</t>
  </si>
  <si>
    <t>N / A
(178 documentos)</t>
  </si>
  <si>
    <t>N / A
(478 documentos)</t>
  </si>
  <si>
    <t>N / A
(494 entidades)</t>
  </si>
  <si>
    <t>N / A
(72 entidades)</t>
  </si>
  <si>
    <t>INFORMES DE CAPACITACIÓN PARA LA APLICACIÓN DE LOS DERECHOS DE LAS MUJERES</t>
  </si>
  <si>
    <t>Coordinar alleres de capacitación dirigidos a instituciones públicas y sociedad civil para incentivar la aplicación de los derechos humanos de las mujeres.</t>
  </si>
  <si>
    <t>N / A
(749 documentos)</t>
  </si>
  <si>
    <t>PERSONAS DE COMUNIDADES Y DE ESTABLECIMIENTOS EDUCATIVOS PRIORIZADOS INFORMADAS O CAPACITADAS EN TEMAS DE PREVENCIÓN DE VIF</t>
  </si>
  <si>
    <t>Capacitar para la prevención de la violencia intrafamiliar y atender a víctivas de violencia intrafamiliar.</t>
  </si>
  <si>
    <t>38,857
personas</t>
  </si>
  <si>
    <t>21,978
personas</t>
  </si>
  <si>
    <t>11,710
personas</t>
  </si>
  <si>
    <t>4,100
personas</t>
  </si>
  <si>
    <t>7,610
personas</t>
  </si>
  <si>
    <t>Control Mensual 
(sumatoria)</t>
  </si>
  <si>
    <t>Control Anual
(sumatoria)</t>
  </si>
  <si>
    <t>2018 ACUMULADO</t>
  </si>
  <si>
    <t>2018 ENERO</t>
  </si>
  <si>
    <t>2018 FEBRERO</t>
  </si>
  <si>
    <t>2018 MARZO</t>
  </si>
  <si>
    <t xml:space="preserve">j) Número de Beneficiario </t>
  </si>
  <si>
    <t>Como adquirir la documentación solicitada en las matrices:</t>
  </si>
  <si>
    <r>
      <rPr>
        <sz val="12"/>
        <color theme="1"/>
        <rFont val="Times New Roman"/>
        <charset val="134"/>
      </rPr>
      <t xml:space="preserve">Según el Decreto 50-2016 en el Capítulo III y artículo 23, establece que las Entidades del Sector Público deben de publicar en forma mensual, información sobre la gestión de las intervenciones 
relevantes para el logro de resultados, la ejecución presupuestaria mensual del ejercicio fiscal vigente y de los últimos cinco años, así como información sobre los costos totales y unitarios de los
servicios prestados y el número de beneficiarios.  Para ello el Ministerio de Finanzas Públicas por medio de la Dirección Técnica del Presupuesto ha establecido ciertas matrices para que la Entidad
pueda llenarlas y publicarlas en la página web de fácil acceso correspondiente.
A continuación se detallan la documentación a utilizar en la reportería de los Sistemas de Contabilidad Integrada (Sicoin) y de Gestión (Siges).
</t>
    </r>
    <r>
      <rPr>
        <b/>
        <sz val="12"/>
        <color theme="1"/>
        <rFont val="Times New Roman"/>
        <charset val="134"/>
      </rPr>
      <t>1.</t>
    </r>
    <r>
      <rPr>
        <sz val="12"/>
        <color theme="1"/>
        <rFont val="Times New Roman"/>
        <charset val="134"/>
      </rPr>
      <t xml:space="preserve"> Ficha de Resultado Reporte No. 00817508
</t>
    </r>
    <r>
      <rPr>
        <b/>
        <sz val="12"/>
        <color theme="1"/>
        <rFont val="Times New Roman"/>
        <charset val="134"/>
      </rPr>
      <t>2.</t>
    </r>
    <r>
      <rPr>
        <sz val="12"/>
        <color theme="1"/>
        <rFont val="Times New Roman"/>
        <charset val="134"/>
      </rPr>
      <t xml:space="preserve"> Reporte Analítico de Ejecución Física y Financiera No. 00815611 (Sicoin), Reporte de Ejecución de metas de productos y subproductos nivel Entidad  No. R00818534 (Siges).
</t>
    </r>
    <r>
      <rPr>
        <b/>
        <sz val="12"/>
        <color theme="1"/>
        <rFont val="Times New Roman"/>
        <charset val="134"/>
      </rPr>
      <t>3.</t>
    </r>
    <r>
      <rPr>
        <sz val="12"/>
        <color theme="1"/>
        <rFont val="Times New Roman"/>
        <charset val="134"/>
      </rPr>
      <t xml:space="preserve"> Reporte Ejecución del Presupuesto (Grupos Dinámicos) No. 00804768 (Sicoin).
</t>
    </r>
    <r>
      <rPr>
        <b/>
        <sz val="12"/>
        <color theme="1"/>
        <rFont val="Times New Roman"/>
        <charset val="134"/>
      </rPr>
      <t xml:space="preserve">4. </t>
    </r>
    <r>
      <rPr>
        <sz val="12"/>
        <color theme="1"/>
        <rFont val="Times New Roman"/>
        <charset val="134"/>
      </rPr>
      <t>Ficha de producto No. R00817509 (Siges) y registros internos.</t>
    </r>
  </si>
  <si>
    <t>(e)  Ejecución Financiera Mensual, en Quetzales</t>
  </si>
  <si>
    <t>AÑO 2025</t>
  </si>
  <si>
    <t>Incrementar de 3 % del 2023 al  80 % en el 2032 los procesos para fortalecer las capacidades técnicas con intervenciones focalizadas que mejoren la oferta programática de las entidades públicas para el cierre de brechas de inequidad entre hombres y mujeres.</t>
  </si>
  <si>
    <t>Dirección y coordinación</t>
  </si>
  <si>
    <t xml:space="preserve">Se refiere a la coordinación interna para el eficiente y eficaz funcionamiento de la Seprem. Comprende las actividades técnicas, administrativas, de planificación, financieras, de control, tecnológicas, comunicacionales, de cooperación, de recursos humanos, información y rendición de cuentas que apoyan las actividades de la Secretaría, para el alcance de los resultados institucionales.  </t>
  </si>
  <si>
    <t xml:space="preserve">Entidades públicas y espacios estratégicos con asesoría y acompañamiento técnico para la gestión de políticas públicas,
la comunicación y generación de estadísticas con enfoque de control de convencionalidad </t>
  </si>
  <si>
    <t>Se asesora y asiste técnicamente a las entidades del Estado, para internalizar en los procesos institucionales, el enfoque de equidad e igualdad entre hombres y mujeres e identificar y reducir brechas.
Se refiera a la asistencia técnica, coordinación y articulación del flujo y tipo de información para la equidad e igualdad entre hombres y mujeres, que se vincula con la gestión de la información y el conocimiento, así como el seguimiento oportuno a indicadores, asimismo, se asiste técnicamente en el abordaje de la comunicación para el cambio de comportamiento.
Se brindan orientaciones, lineamientos, coordinación y articulación para internalizar la convencionalidad en las instituciones del Estado, a partir de la adopción de medidas de política pública, legales, administrativas y judiciales que respondan a los estándares internacionales y a las recomendaciones y observaciones que los órganos de derechos humanos han emitido al Estado de Guatemala. 
Implica el seguimiento al cumplimiento de los compromisos nacionales e internacionales a partir de la elaboración de informes de avances que se reportan a los órganos de derechos humanos correspondientes.</t>
  </si>
  <si>
    <t>Guatemala, noviembre 04 de 2025</t>
  </si>
  <si>
    <t xml:space="preserve">Criterios para establecer costos fijos y variables </t>
  </si>
  <si>
    <t>La naturaleza de la Secretaría Presidencial de la Mujerse se orienta a brindar acompañamiento técnico y metodológico a la institucionalidad pública para la gestión de instrumentos de política pública vinculados con la equidad entre hombres y mujeres, con el desarrollo integral de las mujeres y con el cumplimiento de sus derechos humanos.
Por tal motivo, el recurso humano está ligado íntimamente a la producción institucional y es por ello que será considerado un costo fijo cada uno de los siguientes subgrupos de gasto: 01, 02, 04, 06, 07, 18. Asimismo, el recurso humano necesita contar con instalaciones y servicios básicos como mínimo para realizar sus actividades, por lo cual también se considerará costo fijo el subgrupo 11. Se consideraron estos subgrupos de gasto como gastos fijos luego de realizar las consultas a la Dirección Técnica del Presupuesto del Ministerio de Finanzas Públicas.
Los costos fijos se entienden como aquellos relacionados con la estructura o capacidad instalada de la institución y que no presentan variaciones en relación al nivel de producción. Independientemente de la ejecución de las metas institucionales, siempre existirán erogaciones de servicios básicos y de personal.
Los costos variables serán todos aquellos insumos que posibilitarán a los costos establecidos como fijos el desempeño de sus funciones, es decir, insumos para el trabajo del recurso humano e insumos y mantenimiento de los servicios básicos. 
Estos criterios serán aplicables al Programa de Prevención y Erradicación de la Violencia Intrafamiliar (Propevi) adscrito a esta Secretaría.
La siguiente tabla muestra la distribución de costo fijo/variable para cada uno de los subgrupos de gasto que esta Secretaría ha devengado en los últimos 5 años.</t>
  </si>
  <si>
    <t>Subgrupo de Gasto</t>
  </si>
  <si>
    <t>Denominación</t>
  </si>
  <si>
    <t xml:space="preserve"> Costo
(Fijo / Variable)</t>
  </si>
  <si>
    <t>0</t>
  </si>
  <si>
    <t>Servicios personales</t>
  </si>
  <si>
    <t>Fijo</t>
  </si>
  <si>
    <t>111</t>
  </si>
  <si>
    <t>Energía eléctrica</t>
  </si>
  <si>
    <t>112</t>
  </si>
  <si>
    <t>Agua</t>
  </si>
  <si>
    <t>113</t>
  </si>
  <si>
    <t>Telefonía</t>
  </si>
  <si>
    <t>114</t>
  </si>
  <si>
    <t>Correos y telégrafos</t>
  </si>
  <si>
    <t>115</t>
  </si>
  <si>
    <t>Extracción de basura</t>
  </si>
  <si>
    <t>116</t>
  </si>
  <si>
    <t>Servicios de lavandería</t>
  </si>
  <si>
    <t>151</t>
  </si>
  <si>
    <t>Arrendamiento de edificios y locales</t>
  </si>
  <si>
    <t>152</t>
  </si>
  <si>
    <t>Arrendamiento de tierra y terrenos</t>
  </si>
  <si>
    <t>182</t>
  </si>
  <si>
    <t>Servicios médico-sanitarios</t>
  </si>
  <si>
    <t>189</t>
  </si>
  <si>
    <t>Otros estudios y/o servicios</t>
  </si>
  <si>
    <t>191</t>
  </si>
  <si>
    <t>Primas y gastos de seguros y fianzas</t>
  </si>
  <si>
    <t>197</t>
  </si>
  <si>
    <t>Servicios de vigilancia</t>
  </si>
  <si>
    <t>121</t>
  </si>
  <si>
    <t>Divulgación e información</t>
  </si>
  <si>
    <t>Variable</t>
  </si>
  <si>
    <t>122</t>
  </si>
  <si>
    <t>Impresión, encuadernación y reproducción</t>
  </si>
  <si>
    <t>131</t>
  </si>
  <si>
    <t>Viáticos en el exterior</t>
  </si>
  <si>
    <t>132</t>
  </si>
  <si>
    <t>Viáticos de representación en el exterior</t>
  </si>
  <si>
    <t>133</t>
  </si>
  <si>
    <t>Viáticos en el interior</t>
  </si>
  <si>
    <t>134</t>
  </si>
  <si>
    <t>Compensación por kilómetro recorrido</t>
  </si>
  <si>
    <t>135</t>
  </si>
  <si>
    <t>Otros viáticos y gastos conexos</t>
  </si>
  <si>
    <t>141</t>
  </si>
  <si>
    <t>Transporte de personas</t>
  </si>
  <si>
    <t>142</t>
  </si>
  <si>
    <t>Fletes</t>
  </si>
  <si>
    <t>143</t>
  </si>
  <si>
    <t>Almacenaje</t>
  </si>
  <si>
    <t>153</t>
  </si>
  <si>
    <t>Arrendamiento de máquinas y equipos de oficina</t>
  </si>
  <si>
    <t>154</t>
  </si>
  <si>
    <t>Arrendamiento de maquinaria y equipo de construcción</t>
  </si>
  <si>
    <t>155</t>
  </si>
  <si>
    <t>Arrendamiento de medios de transporte</t>
  </si>
  <si>
    <t>Arrendamiento de otras máquinas y equipo</t>
  </si>
  <si>
    <t>Arrendamiento de equipo de cómputo</t>
  </si>
  <si>
    <t>Derechos de bienes intangibles</t>
  </si>
  <si>
    <t>Mantenimiento y reparación de maquinaria y equipo de producción</t>
  </si>
  <si>
    <t>Mantenimiento y reparación de equipo de oficina</t>
  </si>
  <si>
    <t>Mantenimiento y reparación de equipo médico sanitario y de laboratorio</t>
  </si>
  <si>
    <t>Mantenimiento y reparación de equipos educacionales y recreativos</t>
  </si>
  <si>
    <t>Mantenimiento y reparación de medios de transporte</t>
  </si>
  <si>
    <t>Mantenimiento y reparación de equipo para comunicaciones</t>
  </si>
  <si>
    <t>Mantenimiento y reparación de maquinaria y equipo de construcción</t>
  </si>
  <si>
    <t>Mantenimiento y reparación de equipo de cómputo</t>
  </si>
  <si>
    <t>Mantenimiento y reparación de otras maquinarias y equipos</t>
  </si>
  <si>
    <t>Mantenimiento y reparación de equipo</t>
  </si>
  <si>
    <t>Mantenimiento y reparación de viviendas</t>
  </si>
  <si>
    <t>Mantenimiento y reparación de bienes nacionales de uso común</t>
  </si>
  <si>
    <t>Mantenimiento y reparación de instalaciones</t>
  </si>
  <si>
    <t>Mantenimiento y reparación de construcciones militares</t>
  </si>
  <si>
    <t>Mantenimiento y reparación de otras obras e instalaciones</t>
  </si>
  <si>
    <t>Estudios, investigaciones y proyectos de prefactibilidad y factibilidad</t>
  </si>
  <si>
    <t>Servicios jurídicos</t>
  </si>
  <si>
    <t>Servicios económicos, financieros, contables y de auditoría</t>
  </si>
  <si>
    <t>Servicios de capacitación</t>
  </si>
  <si>
    <t>Servicios de informática y sistemas computarizados</t>
  </si>
  <si>
    <t>Servicios por actuaciones artísticas y deportivas</t>
  </si>
  <si>
    <t>Servicios de ingeniería, arquitectura y supervisión de obras</t>
  </si>
  <si>
    <t>Comisiones a receptores fiscales y recaudadores</t>
  </si>
  <si>
    <t>Comisiones a colocadores de pólizas</t>
  </si>
  <si>
    <t>Gastos bancarios, comisiones y otros gastos</t>
  </si>
  <si>
    <t>Impuestos, derechos y tasas</t>
  </si>
  <si>
    <t>Servicios de atención y protocolo</t>
  </si>
  <si>
    <t>Recompensas para seguridad del Estado</t>
  </si>
  <si>
    <t>Otros servicios</t>
  </si>
  <si>
    <t>Materiales y suministros</t>
  </si>
  <si>
    <t>Propiedad, planta, equipo e intangibles</t>
  </si>
  <si>
    <t>Transferencias corrientes</t>
  </si>
  <si>
    <t>Transferecias de capital</t>
  </si>
  <si>
    <t>Activos financieros</t>
  </si>
  <si>
    <t>Servicios de la deuda pública y amortización de otros pasivos</t>
  </si>
  <si>
    <t>Otros gastos</t>
  </si>
  <si>
    <t>Asignaciones globales</t>
  </si>
  <si>
    <t>Fuente: Oficio Circular DTP 04-2017.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</si>
</sst>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quot;Q&quot;#,##0.00\)"/>
    <numFmt numFmtId="180" formatCode="_-&quot;Q&quot;* #,##0.00_-;\-&quot;Q&quot;* #,##0.00_-;_-&quot;Q&quot;* &quot;-&quot;??_-;_-@_-"/>
    <numFmt numFmtId="181" formatCode="_-* #,##0.00_-;\-* #,##0.00_-;_-* &quot;-&quot;??_-;_-@_-"/>
  </numFmts>
  <fonts count="56">
    <font>
      <sz val="11"/>
      <color theme="1"/>
      <name val="Calibri"/>
      <charset val="134"/>
      <scheme val="minor"/>
    </font>
    <font>
      <b/>
      <i/>
      <sz val="11"/>
      <color theme="1"/>
      <name val="Book Antiqua"/>
      <charset val="134"/>
    </font>
    <font>
      <sz val="11"/>
      <color theme="1"/>
      <name val="Book Antiqua"/>
      <charset val="134"/>
    </font>
    <font>
      <b/>
      <sz val="18"/>
      <color theme="1"/>
      <name val="Book Antiqua"/>
      <charset val="134"/>
    </font>
    <font>
      <sz val="12"/>
      <color theme="1"/>
      <name val="Book Antiqua"/>
      <charset val="134"/>
    </font>
    <font>
      <b/>
      <i/>
      <sz val="12"/>
      <color theme="1"/>
      <name val="Book Antiqua"/>
      <charset val="134"/>
    </font>
    <font>
      <sz val="12"/>
      <color theme="1"/>
      <name val="Calibri"/>
      <charset val="134"/>
      <scheme val="minor"/>
    </font>
    <font>
      <sz val="24"/>
      <color theme="1"/>
      <name val="Book Antiqua"/>
      <charset val="134"/>
    </font>
    <font>
      <sz val="22"/>
      <color theme="1"/>
      <name val="Book Antiqua"/>
      <charset val="134"/>
    </font>
    <font>
      <sz val="18"/>
      <color theme="1"/>
      <name val="Calibri"/>
      <charset val="134"/>
      <scheme val="minor"/>
    </font>
    <font>
      <b/>
      <sz val="22"/>
      <color theme="1"/>
      <name val="Calibri"/>
      <charset val="134"/>
      <scheme val="minor"/>
    </font>
    <font>
      <b/>
      <sz val="20"/>
      <color theme="1"/>
      <name val="Calibri"/>
      <charset val="134"/>
      <scheme val="minor"/>
    </font>
    <font>
      <sz val="23"/>
      <color theme="1"/>
      <name val="Calibri"/>
      <charset val="134"/>
      <scheme val="minor"/>
    </font>
    <font>
      <sz val="24"/>
      <color theme="1"/>
      <name val="Calibri"/>
      <charset val="134"/>
      <scheme val="minor"/>
    </font>
    <font>
      <sz val="20"/>
      <color theme="1"/>
      <name val="Calibri"/>
      <charset val="134"/>
      <scheme val="minor"/>
    </font>
    <font>
      <b/>
      <sz val="24"/>
      <color theme="1"/>
      <name val="Calibri"/>
      <charset val="134"/>
      <scheme val="minor"/>
    </font>
    <font>
      <b/>
      <sz val="25"/>
      <name val="Calibri"/>
      <charset val="134"/>
      <scheme val="minor"/>
    </font>
    <font>
      <sz val="12"/>
      <color theme="0"/>
      <name val="Calibri"/>
      <charset val="134"/>
      <scheme val="minor"/>
    </font>
    <font>
      <sz val="24"/>
      <color theme="0"/>
      <name val="Calibri"/>
      <charset val="134"/>
      <scheme val="minor"/>
    </font>
    <font>
      <sz val="20"/>
      <name val="Calibri"/>
      <charset val="134"/>
      <scheme val="minor"/>
    </font>
    <font>
      <sz val="18"/>
      <color theme="0"/>
      <name val="Calibri"/>
      <charset val="134"/>
      <scheme val="minor"/>
    </font>
    <font>
      <sz val="24"/>
      <color theme="1"/>
      <name val="Times New Roman"/>
      <charset val="134"/>
    </font>
    <font>
      <sz val="24"/>
      <color theme="1"/>
      <name val="Calibri"/>
      <charset val="134"/>
      <scheme val="minor"/>
    </font>
    <font>
      <b/>
      <sz val="18"/>
      <color theme="1"/>
      <name val="Calibri"/>
      <charset val="134"/>
      <scheme val="minor"/>
    </font>
    <font>
      <sz val="22"/>
      <color theme="1"/>
      <name val="Calibri"/>
      <charset val="134"/>
      <scheme val="minor"/>
    </font>
    <font>
      <sz val="20"/>
      <color theme="1"/>
      <name val="Calibri"/>
      <charset val="134"/>
      <scheme val="minor"/>
    </font>
    <font>
      <b/>
      <sz val="20"/>
      <color theme="1"/>
      <name val="Calibri"/>
      <charset val="134"/>
      <scheme val="minor"/>
    </font>
    <font>
      <b/>
      <sz val="24"/>
      <color theme="1"/>
      <name val="Calibri"/>
      <charset val="134"/>
      <scheme val="minor"/>
    </font>
    <font>
      <sz val="14"/>
      <color theme="1"/>
      <name val="Calibri"/>
      <charset val="134"/>
      <scheme val="minor"/>
    </font>
    <font>
      <b/>
      <sz val="14"/>
      <color theme="1"/>
      <name val="Calibri"/>
      <charset val="134"/>
      <scheme val="minor"/>
    </font>
    <font>
      <b/>
      <sz val="10"/>
      <color theme="1"/>
      <name val="Calibri"/>
      <charset val="134"/>
      <scheme val="minor"/>
    </font>
    <font>
      <b/>
      <sz val="8"/>
      <color theme="1"/>
      <name val="Calibri"/>
      <charset val="134"/>
      <scheme val="minor"/>
    </font>
    <font>
      <sz val="10"/>
      <color theme="1"/>
      <name val="Calibri"/>
      <charset val="134"/>
      <scheme val="minor"/>
    </font>
    <font>
      <b/>
      <sz val="16"/>
      <color theme="1"/>
      <name val="Calibri"/>
      <charset val="134"/>
      <scheme val="minor"/>
    </font>
    <font>
      <sz val="12"/>
      <color theme="1"/>
      <name val="Times New Roman"/>
      <charset val="134"/>
    </font>
    <font>
      <b/>
      <sz val="12"/>
      <color theme="1"/>
      <name val="Times New Roman"/>
      <charset val="134"/>
    </font>
    <font>
      <b/>
      <sz val="22"/>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bgColor indexed="64"/>
      </patternFill>
    </fill>
    <fill>
      <patternFill patternType="solid">
        <fgColor theme="6" tint="0.799920651875362"/>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5" borderId="54"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55" applyNumberFormat="0" applyFill="0" applyAlignment="0" applyProtection="0">
      <alignment vertical="center"/>
    </xf>
    <xf numFmtId="0" fontId="43" fillId="0" borderId="55" applyNumberFormat="0" applyFill="0" applyAlignment="0" applyProtection="0">
      <alignment vertical="center"/>
    </xf>
    <xf numFmtId="0" fontId="44" fillId="0" borderId="56" applyNumberFormat="0" applyFill="0" applyAlignment="0" applyProtection="0">
      <alignment vertical="center"/>
    </xf>
    <xf numFmtId="0" fontId="44" fillId="0" borderId="0" applyNumberFormat="0" applyFill="0" applyBorder="0" applyAlignment="0" applyProtection="0">
      <alignment vertical="center"/>
    </xf>
    <xf numFmtId="0" fontId="45" fillId="6" borderId="57" applyNumberFormat="0" applyAlignment="0" applyProtection="0">
      <alignment vertical="center"/>
    </xf>
    <xf numFmtId="0" fontId="46" fillId="7" borderId="58" applyNumberFormat="0" applyAlignment="0" applyProtection="0">
      <alignment vertical="center"/>
    </xf>
    <xf numFmtId="0" fontId="47" fillId="7" borderId="57" applyNumberFormat="0" applyAlignment="0" applyProtection="0">
      <alignment vertical="center"/>
    </xf>
    <xf numFmtId="0" fontId="48" fillId="8" borderId="59" applyNumberFormat="0" applyAlignment="0" applyProtection="0">
      <alignment vertical="center"/>
    </xf>
    <xf numFmtId="0" fontId="49" fillId="0" borderId="60" applyNumberFormat="0" applyFill="0" applyAlignment="0" applyProtection="0">
      <alignment vertical="center"/>
    </xf>
    <xf numFmtId="0" fontId="50" fillId="0" borderId="61" applyNumberFormat="0" applyFill="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cellStyleXfs>
  <cellXfs count="288">
    <xf numFmtId="0" fontId="0" fillId="0" borderId="0" xfId="0"/>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xf numFmtId="0" fontId="3" fillId="2" borderId="0" xfId="0" applyFont="1" applyFill="1" applyAlignment="1">
      <alignment horizontal="center"/>
    </xf>
    <xf numFmtId="49" fontId="4" fillId="2" borderId="0" xfId="0" applyNumberFormat="1" applyFont="1" applyFill="1" applyAlignment="1">
      <alignment horizontal="justify"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0" xfId="0" applyFont="1" applyFill="1" applyAlignment="1">
      <alignment horizontal="center" vertical="center"/>
    </xf>
    <xf numFmtId="0" fontId="0" fillId="0" borderId="0" xfId="0" applyAlignment="1" applyProtection="1">
      <alignment vertical="center"/>
      <protection locked="0"/>
    </xf>
    <xf numFmtId="0" fontId="0" fillId="0" borderId="0" xfId="0" applyProtection="1">
      <protection locked="0"/>
    </xf>
    <xf numFmtId="0" fontId="9" fillId="0" borderId="0" xfId="0" applyFont="1" applyProtection="1">
      <protection locked="0"/>
    </xf>
    <xf numFmtId="0" fontId="0" fillId="2" borderId="0" xfId="0" applyFill="1" applyProtection="1">
      <protection locked="0"/>
    </xf>
    <xf numFmtId="0" fontId="10" fillId="0" borderId="0" xfId="0" applyFont="1" applyAlignment="1" applyProtection="1">
      <alignment horizontal="center"/>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49" fontId="12" fillId="0" borderId="12" xfId="0" applyNumberFormat="1" applyFont="1" applyBorder="1" applyAlignment="1" applyProtection="1">
      <alignment horizontal="justify" vertical="center" wrapText="1"/>
      <protection locked="0"/>
    </xf>
    <xf numFmtId="0" fontId="12" fillId="0" borderId="13" xfId="0" applyFont="1" applyBorder="1" applyAlignment="1" applyProtection="1">
      <alignment horizontal="center" vertical="center" wrapText="1"/>
      <protection locked="0"/>
    </xf>
    <xf numFmtId="49" fontId="12" fillId="0" borderId="14" xfId="0" applyNumberFormat="1" applyFont="1" applyBorder="1" applyAlignment="1" applyProtection="1">
      <alignment horizontal="justify" vertical="center"/>
      <protection locked="0"/>
    </xf>
    <xf numFmtId="0" fontId="12" fillId="0" borderId="14" xfId="0" applyFont="1" applyBorder="1" applyAlignment="1" applyProtection="1">
      <alignment horizontal="justify" vertical="center" wrapText="1"/>
      <protection locked="0"/>
    </xf>
    <xf numFmtId="178" fontId="13" fillId="0" borderId="15" xfId="0" applyNumberFormat="1" applyFont="1" applyBorder="1" applyAlignment="1" applyProtection="1">
      <alignment vertical="center"/>
      <protection locked="0"/>
    </xf>
    <xf numFmtId="178" fontId="13" fillId="0" borderId="1" xfId="0" applyNumberFormat="1" applyFont="1" applyBorder="1" applyAlignment="1" applyProtection="1">
      <alignment vertical="center"/>
      <protection locked="0"/>
    </xf>
    <xf numFmtId="49" fontId="12" fillId="0" borderId="16" xfId="0" applyNumberFormat="1" applyFont="1" applyBorder="1" applyAlignment="1" applyProtection="1">
      <alignment horizontal="justify" vertical="center" wrapText="1"/>
      <protection locked="0"/>
    </xf>
    <xf numFmtId="0" fontId="12" fillId="0" borderId="17" xfId="0" applyFont="1" applyBorder="1" applyAlignment="1" applyProtection="1">
      <alignment horizontal="center" vertical="center" wrapText="1"/>
      <protection locked="0"/>
    </xf>
    <xf numFmtId="49" fontId="12" fillId="0" borderId="5" xfId="0" applyNumberFormat="1" applyFont="1" applyBorder="1" applyAlignment="1" applyProtection="1">
      <alignment horizontal="justify" vertical="center" wrapText="1"/>
      <protection locked="0"/>
    </xf>
    <xf numFmtId="0" fontId="12" fillId="0" borderId="5" xfId="0" applyFont="1" applyBorder="1" applyAlignment="1" applyProtection="1">
      <alignment horizontal="justify" vertical="center" wrapText="1"/>
      <protection locked="0"/>
    </xf>
    <xf numFmtId="0" fontId="14" fillId="3" borderId="18"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178" fontId="15" fillId="3" borderId="6" xfId="0" applyNumberFormat="1" applyFont="1" applyFill="1" applyBorder="1" applyAlignment="1" applyProtection="1">
      <alignment vertical="center"/>
      <protection locked="0"/>
    </xf>
    <xf numFmtId="0" fontId="14" fillId="3" borderId="21" xfId="0" applyFont="1" applyFill="1" applyBorder="1" applyAlignment="1" applyProtection="1">
      <alignment horizontal="center"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179" fontId="15" fillId="3" borderId="3" xfId="0" applyNumberFormat="1" applyFont="1" applyFill="1" applyBorder="1" applyAlignment="1" applyProtection="1">
      <alignment horizontal="center" vertical="center"/>
      <protection locked="0"/>
    </xf>
    <xf numFmtId="179" fontId="15" fillId="3" borderId="4" xfId="0" applyNumberFormat="1" applyFont="1" applyFill="1" applyBorder="1" applyAlignment="1" applyProtection="1">
      <alignment horizontal="center" vertical="center"/>
      <protection locked="0"/>
    </xf>
    <xf numFmtId="0" fontId="6" fillId="0" borderId="0" xfId="0" applyFont="1" applyProtection="1">
      <protection locked="0"/>
    </xf>
    <xf numFmtId="0" fontId="13" fillId="0" borderId="0" xfId="0" applyFont="1" applyProtection="1">
      <protection locked="0"/>
    </xf>
    <xf numFmtId="0" fontId="16" fillId="0" borderId="0" xfId="0" applyFont="1" applyProtection="1">
      <protection locked="0"/>
    </xf>
    <xf numFmtId="0" fontId="17" fillId="0" borderId="0" xfId="0" applyFont="1" applyProtection="1">
      <protection locked="0"/>
    </xf>
    <xf numFmtId="0" fontId="18" fillId="0" borderId="0" xfId="0" applyFont="1" applyProtection="1">
      <protection locked="0"/>
    </xf>
    <xf numFmtId="0" fontId="19" fillId="0" borderId="0" xfId="0" applyFont="1" applyProtection="1">
      <protection locked="0"/>
    </xf>
    <xf numFmtId="0" fontId="20" fillId="0" borderId="0" xfId="0" applyFont="1" applyProtection="1">
      <protection locked="0"/>
    </xf>
    <xf numFmtId="0" fontId="9" fillId="0" borderId="0" xfId="0" applyFont="1" applyAlignment="1" applyProtection="1">
      <alignment horizontal="center"/>
      <protection locked="0"/>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178" fontId="13" fillId="0" borderId="31" xfId="0" applyNumberFormat="1" applyFont="1" applyBorder="1" applyAlignment="1" applyProtection="1">
      <alignment vertical="center"/>
      <protection locked="0"/>
    </xf>
    <xf numFmtId="178" fontId="13" fillId="0" borderId="32" xfId="0" applyNumberFormat="1" applyFont="1" applyBorder="1" applyAlignment="1" applyProtection="1">
      <alignment horizontal="left" vertical="center"/>
      <protection locked="0"/>
    </xf>
    <xf numFmtId="178" fontId="13" fillId="0" borderId="11" xfId="0" applyNumberFormat="1" applyFont="1" applyBorder="1" applyAlignment="1" applyProtection="1">
      <alignment horizontal="left" vertical="center"/>
      <protection locked="0"/>
    </xf>
    <xf numFmtId="178" fontId="13" fillId="0" borderId="1" xfId="0" applyNumberFormat="1" applyFont="1" applyBorder="1" applyAlignment="1" applyProtection="1">
      <alignment horizontal="left" vertical="center"/>
      <protection locked="0"/>
    </xf>
    <xf numFmtId="0" fontId="13" fillId="0" borderId="33" xfId="0" applyFont="1" applyBorder="1" applyAlignment="1" applyProtection="1">
      <alignment horizontal="center" vertical="center" wrapText="1"/>
      <protection locked="0"/>
    </xf>
    <xf numFmtId="178" fontId="13" fillId="0" borderId="30" xfId="0" applyNumberFormat="1" applyFont="1" applyBorder="1" applyAlignment="1" applyProtection="1">
      <alignment horizontal="left" vertical="center"/>
      <protection locked="0"/>
    </xf>
    <xf numFmtId="178" fontId="15" fillId="3" borderId="34" xfId="0" applyNumberFormat="1" applyFont="1" applyFill="1" applyBorder="1" applyAlignment="1" applyProtection="1">
      <alignment vertical="center"/>
      <protection locked="0"/>
    </xf>
    <xf numFmtId="178" fontId="13" fillId="0" borderId="0" xfId="0" applyNumberFormat="1" applyFont="1" applyProtection="1">
      <protection locked="0"/>
    </xf>
    <xf numFmtId="179" fontId="15" fillId="3" borderId="35" xfId="0" applyNumberFormat="1" applyFont="1" applyFill="1" applyBorder="1" applyAlignment="1" applyProtection="1">
      <alignment horizontal="center" vertical="center"/>
      <protection locked="0"/>
    </xf>
    <xf numFmtId="0" fontId="21" fillId="0" borderId="0" xfId="0" applyFont="1" applyProtection="1">
      <protection locked="0"/>
    </xf>
    <xf numFmtId="0" fontId="11" fillId="0" borderId="36" xfId="0" applyFont="1" applyBorder="1" applyAlignment="1" applyProtection="1">
      <alignment horizontal="center" vertical="center" wrapText="1"/>
      <protection locked="0"/>
    </xf>
    <xf numFmtId="178" fontId="13" fillId="0" borderId="37" xfId="0" applyNumberFormat="1" applyFont="1" applyBorder="1" applyAlignment="1" applyProtection="1">
      <alignment horizontal="left" vertical="center"/>
      <protection locked="0"/>
    </xf>
    <xf numFmtId="0" fontId="11" fillId="0" borderId="35"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178" fontId="13" fillId="0" borderId="29" xfId="0" applyNumberFormat="1" applyFont="1" applyBorder="1" applyAlignment="1" applyProtection="1">
      <alignment vertical="center"/>
      <protection locked="0"/>
    </xf>
    <xf numFmtId="178" fontId="13" fillId="0" borderId="30" xfId="0" applyNumberFormat="1" applyFont="1" applyBorder="1" applyAlignment="1" applyProtection="1">
      <alignment vertical="center"/>
      <protection locked="0"/>
    </xf>
    <xf numFmtId="0" fontId="11" fillId="0" borderId="40" xfId="0" applyFont="1" applyBorder="1" applyAlignment="1" applyProtection="1">
      <alignment horizontal="center" vertical="center" wrapText="1"/>
      <protection locked="0"/>
    </xf>
    <xf numFmtId="178" fontId="13" fillId="0" borderId="36" xfId="0" applyNumberFormat="1" applyFont="1" applyBorder="1" applyAlignment="1" applyProtection="1">
      <alignment vertical="center"/>
      <protection locked="0"/>
    </xf>
    <xf numFmtId="0" fontId="11" fillId="0" borderId="19"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178" fontId="22" fillId="0" borderId="29" xfId="0" applyNumberFormat="1" applyFont="1" applyBorder="1" applyAlignment="1" applyProtection="1">
      <alignment vertical="center"/>
      <protection locked="0"/>
    </xf>
    <xf numFmtId="178" fontId="22" fillId="0" borderId="26" xfId="0" applyNumberFormat="1" applyFont="1" applyBorder="1" applyAlignment="1" applyProtection="1">
      <alignment vertical="center"/>
      <protection locked="0"/>
    </xf>
    <xf numFmtId="178" fontId="15" fillId="3" borderId="42" xfId="0" applyNumberFormat="1" applyFont="1" applyFill="1" applyBorder="1" applyAlignment="1" applyProtection="1">
      <alignment vertical="center"/>
      <protection locked="0"/>
    </xf>
    <xf numFmtId="0" fontId="11" fillId="0" borderId="20" xfId="0" applyFont="1" applyBorder="1" applyAlignment="1" applyProtection="1">
      <alignment horizontal="center" vertical="center" wrapText="1"/>
      <protection locked="0"/>
    </xf>
    <xf numFmtId="0" fontId="14" fillId="0" borderId="0" xfId="0" applyFont="1" applyProtection="1">
      <protection locked="0"/>
    </xf>
    <xf numFmtId="0" fontId="11" fillId="4" borderId="24" xfId="0" applyFont="1" applyFill="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178" fontId="22" fillId="0" borderId="32" xfId="0" applyNumberFormat="1" applyFont="1" applyBorder="1" applyAlignment="1" applyProtection="1">
      <alignment horizontal="left" vertical="center"/>
      <protection locked="0"/>
    </xf>
    <xf numFmtId="178" fontId="22" fillId="0" borderId="37" xfId="0" applyNumberFormat="1" applyFont="1" applyBorder="1" applyAlignment="1" applyProtection="1">
      <alignment horizontal="left" vertical="center"/>
      <protection locked="0"/>
    </xf>
    <xf numFmtId="178" fontId="22" fillId="0" borderId="21" xfId="0" applyNumberFormat="1" applyFont="1" applyBorder="1" applyAlignment="1" applyProtection="1">
      <alignment horizontal="left" vertical="center"/>
      <protection locked="0"/>
    </xf>
    <xf numFmtId="178" fontId="22" fillId="0" borderId="27" xfId="0" applyNumberFormat="1" applyFont="1" applyBorder="1" applyAlignment="1" applyProtection="1">
      <alignment horizontal="left" vertical="center"/>
      <protection locked="0"/>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178" fontId="22" fillId="0" borderId="11" xfId="0" applyNumberFormat="1" applyFont="1" applyBorder="1" applyAlignment="1" applyProtection="1">
      <alignment horizontal="left" vertical="center"/>
      <protection locked="0"/>
    </xf>
    <xf numFmtId="0" fontId="22" fillId="0" borderId="43" xfId="0" applyFont="1" applyBorder="1" applyAlignment="1" applyProtection="1">
      <alignment horizontal="center" vertical="center" wrapText="1"/>
      <protection locked="0"/>
    </xf>
    <xf numFmtId="0" fontId="22" fillId="0" borderId="0" xfId="0" applyFont="1" applyAlignment="1" applyProtection="1">
      <alignment vertical="center"/>
      <protection locked="0"/>
    </xf>
    <xf numFmtId="178" fontId="22" fillId="0" borderId="15" xfId="0" applyNumberFormat="1" applyFont="1" applyBorder="1" applyAlignment="1" applyProtection="1">
      <alignment vertical="center"/>
      <protection locked="0"/>
    </xf>
    <xf numFmtId="178" fontId="22" fillId="0" borderId="41" xfId="0" applyNumberFormat="1" applyFont="1" applyBorder="1" applyAlignment="1" applyProtection="1">
      <alignment horizontal="left" vertical="center"/>
      <protection locked="0"/>
    </xf>
    <xf numFmtId="0" fontId="22" fillId="0" borderId="23" xfId="0" applyFont="1" applyBorder="1" applyAlignment="1" applyProtection="1">
      <alignment horizontal="center" vertical="center" wrapText="1"/>
      <protection locked="0"/>
    </xf>
    <xf numFmtId="178" fontId="22" fillId="0" borderId="1" xfId="0" applyNumberFormat="1" applyFont="1" applyBorder="1" applyAlignment="1" applyProtection="1">
      <alignment horizontal="left" vertical="center"/>
      <protection locked="0"/>
    </xf>
    <xf numFmtId="0" fontId="9" fillId="0" borderId="0" xfId="0" applyFont="1" applyAlignment="1" applyProtection="1">
      <alignment vertical="center"/>
      <protection locked="0"/>
    </xf>
    <xf numFmtId="178" fontId="23" fillId="3" borderId="34" xfId="0" applyNumberFormat="1" applyFont="1" applyFill="1" applyBorder="1" applyAlignment="1" applyProtection="1">
      <alignment vertical="center"/>
      <protection locked="0"/>
    </xf>
    <xf numFmtId="0" fontId="9" fillId="0" borderId="18" xfId="0" applyFont="1" applyBorder="1" applyAlignment="1" applyProtection="1">
      <alignment horizontal="center"/>
      <protection locked="0"/>
    </xf>
    <xf numFmtId="0" fontId="9" fillId="0" borderId="19" xfId="0" applyFont="1" applyBorder="1" applyAlignment="1" applyProtection="1">
      <alignment horizontal="center"/>
      <protection locked="0"/>
    </xf>
    <xf numFmtId="0" fontId="22" fillId="0" borderId="33" xfId="0" applyFont="1" applyBorder="1" applyAlignment="1" applyProtection="1">
      <alignment horizontal="center" vertical="center" wrapText="1"/>
      <protection locked="0"/>
    </xf>
    <xf numFmtId="178" fontId="22" fillId="0" borderId="1" xfId="0" applyNumberFormat="1" applyFont="1" applyBorder="1" applyAlignment="1" applyProtection="1">
      <alignment vertical="center"/>
      <protection locked="0"/>
    </xf>
    <xf numFmtId="178" fontId="9" fillId="0" borderId="0" xfId="0" applyNumberFormat="1" applyFont="1" applyProtection="1">
      <protection locked="0"/>
    </xf>
    <xf numFmtId="178" fontId="10" fillId="3" borderId="34" xfId="0" applyNumberFormat="1" applyFont="1" applyFill="1" applyBorder="1" applyAlignment="1" applyProtection="1">
      <alignment vertical="center"/>
      <protection locked="0"/>
    </xf>
    <xf numFmtId="0" fontId="24" fillId="0" borderId="0" xfId="0" applyFont="1" applyProtection="1">
      <protection locked="0"/>
    </xf>
    <xf numFmtId="180" fontId="9" fillId="0" borderId="0" xfId="0" applyNumberFormat="1" applyFont="1" applyProtection="1">
      <protection locked="0"/>
    </xf>
    <xf numFmtId="180" fontId="14" fillId="0" borderId="0" xfId="0" applyNumberFormat="1" applyFont="1" applyProtection="1">
      <protection locked="0"/>
    </xf>
    <xf numFmtId="0" fontId="14" fillId="2" borderId="0" xfId="0" applyFont="1" applyFill="1" applyProtection="1">
      <protection locked="0"/>
    </xf>
    <xf numFmtId="0" fontId="11" fillId="2" borderId="1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178" fontId="22" fillId="2" borderId="1" xfId="0" applyNumberFormat="1" applyFont="1" applyFill="1" applyBorder="1" applyAlignment="1" applyProtection="1">
      <alignment vertical="center"/>
      <protection locked="0"/>
    </xf>
    <xf numFmtId="178" fontId="22" fillId="2" borderId="32" xfId="0" applyNumberFormat="1" applyFont="1" applyFill="1" applyBorder="1" applyAlignment="1" applyProtection="1">
      <alignment horizontal="left" vertical="center"/>
      <protection locked="0"/>
    </xf>
    <xf numFmtId="178" fontId="22" fillId="2" borderId="37" xfId="0" applyNumberFormat="1" applyFont="1" applyFill="1" applyBorder="1" applyAlignment="1" applyProtection="1">
      <alignment horizontal="left" vertical="center"/>
      <protection locked="0"/>
    </xf>
    <xf numFmtId="178" fontId="22" fillId="2" borderId="1" xfId="0" applyNumberFormat="1" applyFont="1" applyFill="1" applyBorder="1" applyAlignment="1" applyProtection="1">
      <alignment horizontal="left" vertical="center"/>
      <protection locked="0"/>
    </xf>
    <xf numFmtId="0" fontId="22" fillId="2" borderId="33"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vertical="center"/>
      <protection locked="0"/>
    </xf>
    <xf numFmtId="0" fontId="9" fillId="2" borderId="0" xfId="0" applyFont="1" applyFill="1" applyProtection="1">
      <protection locked="0"/>
    </xf>
    <xf numFmtId="0" fontId="25" fillId="0" borderId="0" xfId="0" applyFont="1" applyProtection="1">
      <protection locked="0"/>
    </xf>
    <xf numFmtId="0" fontId="26" fillId="0" borderId="1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14" fillId="0" borderId="18" xfId="0" applyFont="1" applyBorder="1" applyAlignment="1" applyProtection="1">
      <alignment horizontal="center"/>
      <protection locked="0"/>
    </xf>
    <xf numFmtId="0" fontId="14" fillId="0" borderId="19" xfId="0" applyFont="1" applyBorder="1" applyAlignment="1" applyProtection="1">
      <alignment horizontal="center"/>
      <protection locked="0"/>
    </xf>
    <xf numFmtId="178" fontId="27" fillId="3" borderId="34" xfId="0" applyNumberFormat="1" applyFont="1" applyFill="1" applyBorder="1" applyAlignment="1" applyProtection="1">
      <alignment vertical="center"/>
      <protection locked="0"/>
    </xf>
    <xf numFmtId="0" fontId="22" fillId="0" borderId="18" xfId="0" applyFont="1" applyBorder="1" applyAlignment="1" applyProtection="1">
      <alignment horizontal="center"/>
      <protection locked="0"/>
    </xf>
    <xf numFmtId="178" fontId="0" fillId="0" borderId="0" xfId="0" applyNumberFormat="1" applyProtection="1">
      <protection locked="0"/>
    </xf>
    <xf numFmtId="0" fontId="26" fillId="0" borderId="47" xfId="0" applyFont="1" applyBorder="1" applyAlignment="1" applyProtection="1">
      <alignment horizontal="center" vertical="center" wrapText="1"/>
      <protection locked="0"/>
    </xf>
    <xf numFmtId="0" fontId="26" fillId="0" borderId="48"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49" xfId="0" applyFont="1" applyBorder="1" applyAlignment="1" applyProtection="1">
      <alignment horizontal="center" vertical="center" wrapText="1"/>
      <protection locked="0"/>
    </xf>
    <xf numFmtId="0" fontId="26" fillId="0" borderId="40" xfId="0" applyFont="1" applyBorder="1" applyAlignment="1" applyProtection="1">
      <alignment horizontal="center" vertical="center" wrapText="1"/>
      <protection locked="0"/>
    </xf>
    <xf numFmtId="0" fontId="22" fillId="0" borderId="19" xfId="0" applyFont="1" applyBorder="1" applyAlignment="1" applyProtection="1">
      <alignment horizontal="center"/>
      <protection locked="0"/>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178" fontId="9" fillId="0" borderId="50" xfId="0" applyNumberFormat="1" applyFont="1" applyBorder="1" applyAlignment="1" applyProtection="1">
      <alignment vertical="center"/>
      <protection locked="0"/>
    </xf>
    <xf numFmtId="178" fontId="9" fillId="0" borderId="10" xfId="0" applyNumberFormat="1" applyFont="1" applyBorder="1" applyAlignment="1" applyProtection="1">
      <alignment horizontal="left" vertical="center"/>
      <protection locked="0"/>
    </xf>
    <xf numFmtId="178" fontId="9" fillId="0" borderId="37" xfId="0" applyNumberFormat="1" applyFont="1" applyBorder="1" applyAlignment="1" applyProtection="1">
      <alignment horizontal="left" vertical="center"/>
      <protection locked="0"/>
    </xf>
    <xf numFmtId="178" fontId="9" fillId="0" borderId="11" xfId="0" applyNumberFormat="1" applyFont="1" applyBorder="1" applyAlignment="1" applyProtection="1">
      <alignment horizontal="left" vertical="center"/>
      <protection locked="0"/>
    </xf>
    <xf numFmtId="178" fontId="9" fillId="0" borderId="27" xfId="0" applyNumberFormat="1" applyFont="1" applyBorder="1" applyAlignment="1" applyProtection="1">
      <alignment horizontal="left" vertical="center"/>
      <protection locked="0"/>
    </xf>
    <xf numFmtId="0" fontId="28" fillId="0" borderId="0" xfId="0" applyFont="1" applyProtection="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29" fillId="0" borderId="26"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29" fillId="0" borderId="40"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178" fontId="28" fillId="2" borderId="1" xfId="0" applyNumberFormat="1" applyFont="1" applyFill="1" applyBorder="1" applyAlignment="1" applyProtection="1">
      <alignment vertical="center"/>
      <protection locked="0"/>
    </xf>
    <xf numFmtId="178" fontId="28" fillId="0" borderId="51" xfId="0" applyNumberFormat="1" applyFont="1" applyBorder="1" applyAlignment="1" applyProtection="1">
      <alignment horizontal="left" vertical="center"/>
      <protection locked="0"/>
    </xf>
    <xf numFmtId="178" fontId="28" fillId="0" borderId="11" xfId="0" applyNumberFormat="1" applyFont="1" applyBorder="1" applyAlignment="1" applyProtection="1">
      <alignment horizontal="left" vertical="center"/>
      <protection locked="0"/>
    </xf>
    <xf numFmtId="0" fontId="28" fillId="0" borderId="43"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178" fontId="28" fillId="0" borderId="32" xfId="0" applyNumberFormat="1" applyFont="1" applyBorder="1" applyAlignment="1" applyProtection="1">
      <alignment horizontal="left" vertical="center"/>
      <protection locked="0"/>
    </xf>
    <xf numFmtId="178" fontId="28" fillId="0" borderId="30" xfId="0" applyNumberFormat="1" applyFont="1" applyBorder="1" applyAlignment="1" applyProtection="1">
      <alignment horizontal="left" vertical="center"/>
      <protection locked="0"/>
    </xf>
    <xf numFmtId="0" fontId="28" fillId="0" borderId="33" xfId="0" applyFont="1" applyBorder="1" applyAlignment="1" applyProtection="1">
      <alignment horizontal="center" vertical="center" wrapText="1"/>
      <protection locked="0"/>
    </xf>
    <xf numFmtId="178" fontId="29" fillId="3" borderId="34" xfId="0" applyNumberFormat="1" applyFont="1" applyFill="1" applyBorder="1" applyAlignment="1" applyProtection="1">
      <alignment vertical="center"/>
      <protection locked="0"/>
    </xf>
    <xf numFmtId="0" fontId="28" fillId="0" borderId="18" xfId="0" applyFont="1" applyBorder="1" applyAlignment="1" applyProtection="1">
      <alignment horizontal="center"/>
      <protection locked="0"/>
    </xf>
    <xf numFmtId="0" fontId="28" fillId="0" borderId="19" xfId="0" applyFont="1" applyBorder="1" applyAlignment="1" applyProtection="1">
      <alignment horizontal="center"/>
      <protection locked="0"/>
    </xf>
    <xf numFmtId="178" fontId="0" fillId="0" borderId="0" xfId="0" applyNumberFormat="1" applyAlignment="1" applyProtection="1">
      <alignment vertical="center"/>
      <protection locked="0"/>
    </xf>
    <xf numFmtId="181" fontId="0" fillId="0" borderId="0" xfId="0" applyNumberFormat="1" applyAlignment="1" applyProtection="1">
      <alignment vertical="center"/>
      <protection locked="0"/>
    </xf>
    <xf numFmtId="0" fontId="0" fillId="0" borderId="0" xfId="0" applyAlignment="1">
      <alignment vertical="center"/>
    </xf>
    <xf numFmtId="0" fontId="23" fillId="0" borderId="0" xfId="0" applyFont="1" applyAlignment="1">
      <alignment horizont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2" fillId="0" borderId="12" xfId="0" applyFont="1" applyBorder="1" applyAlignment="1">
      <alignment horizontal="center" vertical="center" wrapText="1"/>
    </xf>
    <xf numFmtId="49" fontId="32" fillId="0" borderId="14" xfId="0" applyNumberFormat="1" applyFont="1" applyBorder="1" applyAlignment="1">
      <alignment vertical="center"/>
    </xf>
    <xf numFmtId="0" fontId="32" fillId="0" borderId="14" xfId="0" applyFont="1" applyBorder="1" applyAlignment="1">
      <alignment vertical="center" wrapText="1"/>
    </xf>
    <xf numFmtId="178" fontId="32" fillId="0" borderId="15" xfId="0" applyNumberFormat="1" applyFont="1" applyBorder="1" applyAlignment="1">
      <alignment vertical="center"/>
    </xf>
    <xf numFmtId="178" fontId="32" fillId="0" borderId="1" xfId="0" applyNumberFormat="1" applyFont="1" applyBorder="1" applyAlignment="1">
      <alignment vertical="center"/>
    </xf>
    <xf numFmtId="0" fontId="32" fillId="0" borderId="52" xfId="0" applyFont="1" applyBorder="1" applyAlignment="1">
      <alignment horizontal="center" vertical="center" wrapText="1"/>
    </xf>
    <xf numFmtId="49" fontId="32" fillId="0" borderId="5" xfId="0" applyNumberFormat="1" applyFont="1" applyBorder="1" applyAlignment="1">
      <alignment vertical="center" wrapText="1"/>
    </xf>
    <xf numFmtId="0" fontId="32" fillId="0" borderId="5" xfId="0" applyFont="1" applyBorder="1" applyAlignment="1">
      <alignment vertical="center" wrapText="1"/>
    </xf>
    <xf numFmtId="0" fontId="32" fillId="0" borderId="16" xfId="0" applyFont="1" applyBorder="1" applyAlignment="1">
      <alignment horizontal="center" vertical="center" wrapText="1"/>
    </xf>
    <xf numFmtId="0" fontId="32" fillId="0" borderId="9" xfId="0" applyFont="1" applyBorder="1" applyAlignment="1">
      <alignment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178" fontId="30" fillId="3" borderId="6" xfId="0" applyNumberFormat="1" applyFont="1" applyFill="1" applyBorder="1" applyAlignment="1">
      <alignment vertical="center"/>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3" xfId="0" applyFont="1" applyFill="1" applyBorder="1" applyAlignment="1">
      <alignment horizontal="center" vertical="center" wrapText="1"/>
    </xf>
    <xf numFmtId="179" fontId="33" fillId="3" borderId="3" xfId="0" applyNumberFormat="1" applyFont="1" applyFill="1" applyBorder="1" applyAlignment="1">
      <alignment horizontal="center" vertical="center"/>
    </xf>
    <xf numFmtId="179" fontId="33" fillId="3" borderId="4" xfId="0" applyNumberFormat="1" applyFont="1" applyFill="1" applyBorder="1" applyAlignment="1">
      <alignment horizontal="center" vertical="center"/>
    </xf>
    <xf numFmtId="0" fontId="32" fillId="0" borderId="14" xfId="0" applyFont="1" applyBorder="1"/>
    <xf numFmtId="0" fontId="32" fillId="0" borderId="29" xfId="0" applyFont="1" applyBorder="1"/>
    <xf numFmtId="0" fontId="32" fillId="0" borderId="30" xfId="0" applyFont="1" applyBorder="1"/>
    <xf numFmtId="0" fontId="32" fillId="0" borderId="5" xfId="0" applyFont="1" applyBorder="1"/>
    <xf numFmtId="0" fontId="32" fillId="0" borderId="15" xfId="0" applyFont="1" applyBorder="1"/>
    <xf numFmtId="0" fontId="32" fillId="0" borderId="1" xfId="0" applyFont="1" applyBorder="1"/>
    <xf numFmtId="0" fontId="34" fillId="0" borderId="0" xfId="0" applyFont="1"/>
    <xf numFmtId="0" fontId="34" fillId="0" borderId="0" xfId="0" applyFont="1" applyAlignment="1">
      <alignment horizontal="left"/>
    </xf>
    <xf numFmtId="0" fontId="35" fillId="0" borderId="0" xfId="0" applyFont="1" applyAlignment="1">
      <alignment vertical="center"/>
    </xf>
    <xf numFmtId="0" fontId="35" fillId="0" borderId="0" xfId="0" applyFont="1" applyAlignment="1">
      <alignment horizontal="left" vertical="top" wrapText="1"/>
    </xf>
    <xf numFmtId="0" fontId="30" fillId="0" borderId="24"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6"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178" fontId="32" fillId="0" borderId="31" xfId="0" applyNumberFormat="1" applyFont="1" applyBorder="1" applyAlignment="1">
      <alignment vertical="center"/>
    </xf>
    <xf numFmtId="178" fontId="32" fillId="0" borderId="32" xfId="0" applyNumberFormat="1" applyFont="1" applyBorder="1" applyAlignment="1">
      <alignment horizontal="left" vertical="center"/>
    </xf>
    <xf numFmtId="178" fontId="32" fillId="0" borderId="11" xfId="0" applyNumberFormat="1" applyFont="1" applyBorder="1" applyAlignment="1">
      <alignment horizontal="left" vertical="center"/>
    </xf>
    <xf numFmtId="178" fontId="32" fillId="0" borderId="1" xfId="0" applyNumberFormat="1" applyFont="1" applyBorder="1" applyAlignment="1">
      <alignment horizontal="left" vertical="center"/>
    </xf>
    <xf numFmtId="0" fontId="32" fillId="0" borderId="33" xfId="0" applyFont="1" applyBorder="1" applyAlignment="1">
      <alignment horizontal="center" vertical="center" wrapText="1"/>
    </xf>
    <xf numFmtId="178" fontId="32" fillId="0" borderId="30" xfId="0" applyNumberFormat="1" applyFont="1" applyBorder="1" applyAlignment="1">
      <alignment horizontal="left" vertical="center"/>
    </xf>
    <xf numFmtId="178" fontId="32" fillId="0" borderId="26" xfId="0" applyNumberFormat="1" applyFont="1" applyBorder="1" applyAlignment="1">
      <alignment vertical="center"/>
    </xf>
    <xf numFmtId="178" fontId="32" fillId="0" borderId="27" xfId="0" applyNumberFormat="1" applyFont="1" applyBorder="1" applyAlignment="1">
      <alignment vertical="center"/>
    </xf>
    <xf numFmtId="178" fontId="32" fillId="0" borderId="49" xfId="0" applyNumberFormat="1" applyFont="1" applyBorder="1" applyAlignment="1">
      <alignment vertical="center"/>
    </xf>
    <xf numFmtId="0" fontId="32" fillId="0" borderId="28" xfId="0" applyFont="1" applyBorder="1"/>
    <xf numFmtId="178" fontId="30" fillId="3" borderId="34" xfId="0" applyNumberFormat="1" applyFont="1" applyFill="1" applyBorder="1" applyAlignment="1">
      <alignment vertical="center"/>
    </xf>
    <xf numFmtId="178" fontId="0" fillId="0" borderId="0" xfId="0" applyNumberFormat="1"/>
    <xf numFmtId="179" fontId="33" fillId="3" borderId="35" xfId="0" applyNumberFormat="1" applyFont="1" applyFill="1" applyBorder="1" applyAlignment="1">
      <alignment horizontal="center" vertical="center"/>
    </xf>
    <xf numFmtId="0" fontId="32" fillId="0" borderId="36" xfId="0" applyFont="1" applyBorder="1"/>
    <xf numFmtId="0" fontId="32" fillId="0" borderId="31" xfId="0" applyFont="1" applyBorder="1"/>
    <xf numFmtId="0" fontId="31" fillId="0" borderId="36" xfId="0" applyFont="1" applyBorder="1" applyAlignment="1">
      <alignment horizontal="center" vertical="center" wrapText="1"/>
    </xf>
    <xf numFmtId="178" fontId="32" fillId="0" borderId="37" xfId="0" applyNumberFormat="1" applyFont="1" applyBorder="1" applyAlignment="1">
      <alignment horizontal="left" vertical="center"/>
    </xf>
    <xf numFmtId="0" fontId="32" fillId="0" borderId="28" xfId="0" applyFont="1" applyBorder="1" applyAlignment="1">
      <alignment horizontal="center" vertical="center" wrapText="1"/>
    </xf>
    <xf numFmtId="0" fontId="35" fillId="0" borderId="0" xfId="0" applyFont="1" applyAlignment="1">
      <alignment vertical="top" wrapText="1"/>
    </xf>
    <xf numFmtId="0" fontId="30" fillId="0" borderId="35" xfId="0" applyFont="1" applyBorder="1" applyAlignment="1">
      <alignment horizontal="center" vertical="center" wrapText="1"/>
    </xf>
    <xf numFmtId="0" fontId="30" fillId="0" borderId="14" xfId="0" applyFont="1" applyBorder="1" applyAlignment="1">
      <alignment horizontal="center" vertical="center" wrapText="1"/>
    </xf>
    <xf numFmtId="178" fontId="32" fillId="0" borderId="26" xfId="0" applyNumberFormat="1" applyFont="1" applyBorder="1" applyAlignment="1">
      <alignment horizontal="left" vertical="center"/>
    </xf>
    <xf numFmtId="178" fontId="32" fillId="0" borderId="27" xfId="0" applyNumberFormat="1" applyFont="1" applyBorder="1" applyAlignment="1">
      <alignment horizontal="left" vertical="center"/>
    </xf>
    <xf numFmtId="3" fontId="32" fillId="0" borderId="8" xfId="0" applyNumberFormat="1" applyFont="1" applyBorder="1" applyAlignment="1">
      <alignment horizontal="center" vertical="center" wrapText="1"/>
    </xf>
    <xf numFmtId="178" fontId="32" fillId="0" borderId="49" xfId="0" applyNumberFormat="1" applyFont="1" applyBorder="1" applyAlignment="1">
      <alignment horizontal="left" vertical="center"/>
    </xf>
    <xf numFmtId="3" fontId="32" fillId="0" borderId="28" xfId="0" applyNumberFormat="1" applyFont="1" applyBorder="1" applyAlignment="1">
      <alignment horizontal="center" vertical="center" wrapText="1"/>
    </xf>
    <xf numFmtId="179" fontId="33" fillId="3" borderId="53" xfId="0" applyNumberFormat="1" applyFont="1" applyFill="1" applyBorder="1" applyAlignment="1">
      <alignment horizontal="center" vertical="center"/>
    </xf>
    <xf numFmtId="179" fontId="33" fillId="3" borderId="0" xfId="0" applyNumberFormat="1" applyFont="1" applyFill="1" applyAlignment="1">
      <alignment horizontal="center" vertical="center"/>
    </xf>
    <xf numFmtId="0" fontId="24" fillId="0" borderId="53"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3" fillId="0" borderId="0" xfId="0" applyFont="1"/>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32" fillId="0" borderId="28" xfId="0" applyFont="1" applyBorder="1" applyAlignment="1">
      <alignment horizontal="center" vertical="center"/>
    </xf>
    <xf numFmtId="0" fontId="24" fillId="0" borderId="20" xfId="0" applyFont="1" applyBorder="1" applyAlignment="1">
      <alignment horizontal="center" vertical="center"/>
    </xf>
    <xf numFmtId="0" fontId="24" fillId="0" borderId="23" xfId="0" applyFont="1" applyBorder="1" applyAlignment="1">
      <alignment horizontal="center" vertical="center"/>
    </xf>
    <xf numFmtId="0" fontId="10" fillId="0" borderId="0" xfId="0" applyFont="1"/>
    <xf numFmtId="0" fontId="10" fillId="0" borderId="0" xfId="0" applyFont="1" applyAlignment="1">
      <alignment horizontal="center" vertical="center"/>
    </xf>
    <xf numFmtId="0" fontId="36" fillId="0" borderId="0" xfId="0" applyFont="1" applyAlignment="1">
      <alignment horizontal="center"/>
    </xf>
    <xf numFmtId="0" fontId="36" fillId="0" borderId="0" xfId="0" applyFont="1" applyAlignment="1">
      <alignment horizontal="center" wrapText="1"/>
    </xf>
    <xf numFmtId="0" fontId="36" fillId="0" borderId="0" xfId="0" applyFont="1"/>
    <xf numFmtId="0" fontId="36" fillId="0" borderId="0" xfId="0" applyFont="1" applyAlignment="1">
      <alignment horizontal="center" vertical="center"/>
    </xf>
    <xf numFmtId="0" fontId="10" fillId="0" borderId="0" xfId="0" applyFont="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49977111117893"/>
    <pageSetUpPr fitToPage="1"/>
  </sheetPr>
  <dimension ref="A11:L28"/>
  <sheetViews>
    <sheetView showGridLines="0" zoomScale="91" zoomScaleNormal="91" zoomScalePageLayoutView="98" topLeftCell="A9" workbookViewId="0">
      <selection activeCell="A12" sqref="A12:L12"/>
    </sheetView>
  </sheetViews>
  <sheetFormatPr defaultColWidth="11.4285714285714" defaultRowHeight="24.75" customHeight="1"/>
  <cols>
    <col min="1" max="1" width="2.14285714285714" style="281" customWidth="1"/>
    <col min="2" max="2" width="9.71428571428571" style="281" customWidth="1"/>
    <col min="3" max="3" width="3.28571428571429" style="281" customWidth="1"/>
    <col min="4" max="4" width="11.7142857142857" style="281" customWidth="1"/>
    <col min="5" max="5" width="9.14285714285714" style="281" customWidth="1"/>
    <col min="6" max="6" width="9.14285714285714" style="282" customWidth="1"/>
    <col min="7" max="7" width="10.7142857142857" style="282" customWidth="1"/>
    <col min="8" max="8" width="11" style="281" customWidth="1"/>
    <col min="9" max="9" width="6.42857142857143" style="281" customWidth="1"/>
    <col min="10" max="10" width="7.71428571428571" style="281" customWidth="1"/>
    <col min="11" max="11" width="8.85714285714286" style="281" customWidth="1"/>
    <col min="12" max="12" width="21.4285714285714" style="281" customWidth="1"/>
    <col min="13" max="13" width="3" style="281" customWidth="1"/>
    <col min="14" max="14" width="2.85714285714286" style="281" customWidth="1"/>
    <col min="15" max="15" width="2.57142857142857" style="281" customWidth="1"/>
    <col min="16" max="19" width="2.28571428571429" style="281" customWidth="1"/>
    <col min="20" max="20" width="2.85714285714286" style="281" customWidth="1"/>
    <col min="21" max="21" width="8" style="281" customWidth="1"/>
    <col min="22" max="22" width="7.85714285714286" style="281" customWidth="1"/>
    <col min="23" max="23" width="8.42857142857143" style="281" customWidth="1"/>
    <col min="24" max="16384" width="11.4285714285714" style="281"/>
  </cols>
  <sheetData>
    <row r="11" customHeight="1" spans="1:12">
      <c r="A11" s="283" t="s">
        <v>0</v>
      </c>
      <c r="B11" s="283"/>
      <c r="C11" s="283"/>
      <c r="D11" s="283"/>
      <c r="E11" s="283"/>
      <c r="F11" s="283"/>
      <c r="G11" s="283"/>
      <c r="H11" s="283"/>
      <c r="I11" s="283"/>
      <c r="J11" s="283"/>
      <c r="K11" s="283"/>
      <c r="L11" s="283"/>
    </row>
    <row r="12" customHeight="1" spans="1:12">
      <c r="A12" s="283" t="s">
        <v>1</v>
      </c>
      <c r="B12" s="283"/>
      <c r="C12" s="283"/>
      <c r="D12" s="283"/>
      <c r="E12" s="283"/>
      <c r="F12" s="283"/>
      <c r="G12" s="283"/>
      <c r="H12" s="283"/>
      <c r="I12" s="283"/>
      <c r="J12" s="283"/>
      <c r="K12" s="283"/>
      <c r="L12" s="283"/>
    </row>
    <row r="13" customHeight="1" spans="1:12">
      <c r="A13" s="284" t="s">
        <v>2</v>
      </c>
      <c r="B13" s="283"/>
      <c r="C13" s="283"/>
      <c r="D13" s="283"/>
      <c r="E13" s="283"/>
      <c r="F13" s="283"/>
      <c r="G13" s="283"/>
      <c r="H13" s="283"/>
      <c r="I13" s="283"/>
      <c r="J13" s="283"/>
      <c r="K13" s="283"/>
      <c r="L13" s="283"/>
    </row>
    <row r="14" customHeight="1" spans="1:12">
      <c r="A14" s="283" t="s">
        <v>3</v>
      </c>
      <c r="B14" s="283"/>
      <c r="C14" s="283"/>
      <c r="D14" s="283"/>
      <c r="E14" s="283"/>
      <c r="F14" s="283"/>
      <c r="G14" s="283"/>
      <c r="H14" s="283"/>
      <c r="I14" s="283"/>
      <c r="J14" s="283"/>
      <c r="K14" s="283"/>
      <c r="L14" s="283"/>
    </row>
    <row r="15" customHeight="1" spans="1:12">
      <c r="A15" s="283" t="s">
        <v>4</v>
      </c>
      <c r="B15" s="283"/>
      <c r="C15" s="283"/>
      <c r="D15" s="283"/>
      <c r="E15" s="283"/>
      <c r="F15" s="283"/>
      <c r="G15" s="283"/>
      <c r="H15" s="283"/>
      <c r="I15" s="283"/>
      <c r="J15" s="283"/>
      <c r="K15" s="283"/>
      <c r="L15" s="283"/>
    </row>
    <row r="16" customHeight="1" spans="1:12">
      <c r="A16" s="285"/>
      <c r="B16" s="285"/>
      <c r="C16" s="285"/>
      <c r="D16" s="285"/>
      <c r="E16" s="285"/>
      <c r="F16" s="286"/>
      <c r="G16" s="286"/>
      <c r="H16" s="285"/>
      <c r="I16" s="285"/>
      <c r="J16" s="285"/>
      <c r="K16" s="285"/>
      <c r="L16" s="285"/>
    </row>
    <row r="17" customHeight="1" spans="1:12">
      <c r="A17" s="285"/>
      <c r="B17" s="285"/>
      <c r="C17" s="285"/>
      <c r="D17" s="285"/>
      <c r="E17" s="285"/>
      <c r="F17" s="286"/>
      <c r="G17" s="286"/>
      <c r="H17" s="285"/>
      <c r="I17" s="285"/>
      <c r="J17" s="285"/>
      <c r="K17" s="285"/>
      <c r="L17" s="285"/>
    </row>
    <row r="18" customHeight="1" spans="1:12">
      <c r="A18" s="285"/>
      <c r="B18" s="285"/>
      <c r="C18" s="285"/>
      <c r="D18" s="285"/>
      <c r="E18" s="285"/>
      <c r="F18" s="286"/>
      <c r="G18" s="286"/>
      <c r="H18" s="285"/>
      <c r="I18" s="285"/>
      <c r="J18" s="285"/>
      <c r="K18" s="285"/>
      <c r="L18" s="285"/>
    </row>
    <row r="19" customHeight="1" spans="1:12">
      <c r="A19" s="283" t="s">
        <v>5</v>
      </c>
      <c r="B19" s="283"/>
      <c r="C19" s="283"/>
      <c r="D19" s="283"/>
      <c r="E19" s="283"/>
      <c r="F19" s="283"/>
      <c r="G19" s="283"/>
      <c r="H19" s="283"/>
      <c r="I19" s="283"/>
      <c r="J19" s="283"/>
      <c r="K19" s="283"/>
      <c r="L19" s="283"/>
    </row>
    <row r="20" customHeight="1" spans="1:12">
      <c r="A20" s="283" t="s">
        <v>6</v>
      </c>
      <c r="B20" s="283"/>
      <c r="C20" s="283"/>
      <c r="D20" s="283"/>
      <c r="E20" s="283"/>
      <c r="F20" s="283"/>
      <c r="G20" s="283"/>
      <c r="H20" s="283"/>
      <c r="I20" s="283"/>
      <c r="J20" s="283"/>
      <c r="K20" s="283"/>
      <c r="L20" s="283"/>
    </row>
    <row r="21" customHeight="1" spans="1:12">
      <c r="A21" s="283"/>
      <c r="B21" s="283"/>
      <c r="C21" s="283"/>
      <c r="D21" s="283"/>
      <c r="E21" s="283"/>
      <c r="F21" s="283"/>
      <c r="G21" s="283"/>
      <c r="H21" s="283"/>
      <c r="I21" s="283"/>
      <c r="J21" s="283"/>
      <c r="K21" s="283"/>
      <c r="L21" s="283"/>
    </row>
    <row r="22" customHeight="1" spans="1:12">
      <c r="A22" s="283"/>
      <c r="B22" s="283"/>
      <c r="C22" s="283"/>
      <c r="D22" s="283"/>
      <c r="E22" s="283"/>
      <c r="F22" s="283"/>
      <c r="G22" s="283"/>
      <c r="H22" s="283"/>
      <c r="I22" s="283"/>
      <c r="J22" s="283"/>
      <c r="K22" s="283"/>
      <c r="L22" s="283"/>
    </row>
    <row r="23" customHeight="1" spans="1:12">
      <c r="A23" s="283"/>
      <c r="B23" s="283"/>
      <c r="C23" s="283"/>
      <c r="D23" s="283"/>
      <c r="E23" s="283"/>
      <c r="F23" s="283"/>
      <c r="G23" s="283"/>
      <c r="H23" s="283"/>
      <c r="I23" s="283"/>
      <c r="J23" s="283"/>
      <c r="K23" s="283"/>
      <c r="L23" s="283"/>
    </row>
    <row r="24" customHeight="1" spans="1:12">
      <c r="A24" s="283"/>
      <c r="B24" s="283"/>
      <c r="C24" s="283"/>
      <c r="D24" s="283"/>
      <c r="E24" s="283"/>
      <c r="F24" s="283"/>
      <c r="G24" s="283"/>
      <c r="H24" s="283"/>
      <c r="I24" s="283"/>
      <c r="J24" s="283"/>
      <c r="K24" s="283"/>
      <c r="L24" s="283"/>
    </row>
    <row r="25" customHeight="1" spans="1:12">
      <c r="A25" s="283"/>
      <c r="B25" s="283"/>
      <c r="C25" s="283"/>
      <c r="D25" s="283"/>
      <c r="E25" s="283"/>
      <c r="F25" s="283"/>
      <c r="G25" s="283"/>
      <c r="H25" s="283"/>
      <c r="I25" s="283"/>
      <c r="J25" s="283"/>
      <c r="K25" s="283"/>
      <c r="L25" s="283"/>
    </row>
    <row r="26" customHeight="1" spans="1:12">
      <c r="A26" s="283"/>
      <c r="B26" s="283"/>
      <c r="C26" s="283"/>
      <c r="D26" s="283"/>
      <c r="E26" s="283"/>
      <c r="F26" s="283"/>
      <c r="G26" s="283"/>
      <c r="H26" s="283"/>
      <c r="I26" s="283"/>
      <c r="J26" s="283"/>
      <c r="K26" s="283"/>
      <c r="L26" s="283"/>
    </row>
    <row r="27" ht="27" customHeight="1"/>
    <row r="28" customHeight="1" spans="1:12">
      <c r="A28" s="287"/>
      <c r="B28" s="287"/>
      <c r="C28" s="287"/>
      <c r="D28" s="287"/>
      <c r="E28" s="287"/>
      <c r="F28" s="287"/>
      <c r="G28" s="287"/>
      <c r="H28" s="287"/>
      <c r="I28" s="287"/>
      <c r="J28" s="287"/>
      <c r="K28" s="287"/>
      <c r="L28" s="287"/>
    </row>
  </sheetData>
  <mergeCells count="8">
    <mergeCell ref="A11:L11"/>
    <mergeCell ref="A12:L12"/>
    <mergeCell ref="A13:L13"/>
    <mergeCell ref="A14:L14"/>
    <mergeCell ref="A15:L15"/>
    <mergeCell ref="A19:L19"/>
    <mergeCell ref="A20:L20"/>
    <mergeCell ref="A28:L28"/>
  </mergeCells>
  <pageMargins left="0.7" right="0.7" top="0.75" bottom="0.75" header="0.3" footer="0.3"/>
  <pageSetup paperSize="1"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2:EF20"/>
  <sheetViews>
    <sheetView showGridLines="0" zoomScale="70" zoomScaleNormal="70" workbookViewId="0">
      <selection activeCell="H10" sqref="H10"/>
    </sheetView>
  </sheetViews>
  <sheetFormatPr defaultColWidth="11.4285714285714" defaultRowHeight="15"/>
  <cols>
    <col min="2" max="2" width="12.4285714285714" customWidth="1"/>
    <col min="3" max="3" width="17.2857142857143" customWidth="1"/>
    <col min="4" max="4" width="31.1428571428571" customWidth="1"/>
    <col min="5" max="5" width="38.7142857142857" customWidth="1"/>
    <col min="6" max="6" width="14.2857142857143" customWidth="1"/>
    <col min="7" max="12" width="14.1428571428571" customWidth="1"/>
    <col min="13" max="13" width="14.2857142857143" customWidth="1"/>
    <col min="14" max="17" width="14.1428571428571" customWidth="1"/>
    <col min="18" max="18" width="18.8571428571429" customWidth="1"/>
    <col min="19" max="19" width="16" customWidth="1"/>
    <col min="20" max="20" width="15.5714285714286" customWidth="1"/>
    <col min="21" max="21" width="16.2857142857143" customWidth="1"/>
    <col min="22" max="22" width="17" customWidth="1"/>
    <col min="23" max="23" width="15.8571428571429" customWidth="1"/>
    <col min="24" max="28" width="14.2857142857143" customWidth="1"/>
    <col min="29" max="29" width="17.7142857142857" customWidth="1"/>
    <col min="30" max="34" width="14.2857142857143" customWidth="1"/>
    <col min="35" max="35" width="18.8571428571429" customWidth="1"/>
    <col min="36" max="36" width="16" customWidth="1"/>
    <col min="37" max="37" width="15.5714285714286" customWidth="1"/>
    <col min="38" max="38" width="16.2857142857143" customWidth="1"/>
    <col min="39" max="39" width="17" customWidth="1"/>
    <col min="40" max="40" width="17.1428571428571" customWidth="1"/>
    <col min="41" max="41" width="16.7142857142857" customWidth="1"/>
    <col min="42" max="42" width="17.1428571428571" customWidth="1"/>
    <col min="43" max="43" width="17.4285714285714" customWidth="1"/>
    <col min="44" max="44" width="17.8571428571429" customWidth="1"/>
    <col min="45" max="45" width="16.7142857142857" customWidth="1"/>
    <col min="46" max="48" width="17.4285714285714" customWidth="1"/>
    <col min="49" max="49" width="17.1428571428571" customWidth="1"/>
    <col min="50" max="51" width="17.4285714285714" customWidth="1"/>
    <col min="52" max="52" width="18.8571428571429" customWidth="1"/>
    <col min="53" max="53" width="16" customWidth="1"/>
    <col min="54" max="54" width="15.5714285714286" customWidth="1"/>
    <col min="55" max="55" width="16.2857142857143" customWidth="1"/>
    <col min="56" max="56" width="17" customWidth="1"/>
    <col min="57" max="68" width="14.2857142857143" customWidth="1"/>
    <col min="69" max="69" width="18.8571428571429" customWidth="1"/>
    <col min="70" max="70" width="16" customWidth="1"/>
    <col min="71" max="71" width="15.5714285714286" customWidth="1"/>
    <col min="72" max="72" width="16.2857142857143" customWidth="1"/>
    <col min="73" max="73" width="17" customWidth="1"/>
    <col min="74" max="85" width="14.2857142857143" customWidth="1"/>
    <col min="86" max="86" width="18.8571428571429" customWidth="1"/>
    <col min="87" max="87" width="16" customWidth="1"/>
    <col min="88" max="88" width="15.5714285714286" customWidth="1"/>
    <col min="89" max="89" width="16.2857142857143" customWidth="1"/>
    <col min="90" max="90" width="17" customWidth="1"/>
    <col min="91" max="91" width="19.1428571428571" customWidth="1"/>
    <col min="92" max="92" width="18.4285714285714" customWidth="1"/>
    <col min="93" max="93" width="19.1428571428571" customWidth="1"/>
    <col min="94" max="94" width="20.1428571428571" customWidth="1"/>
    <col min="95" max="102" width="8.28571428571429" customWidth="1"/>
    <col min="103" max="103" width="18.8571428571429" customWidth="1"/>
    <col min="104" max="104" width="16" customWidth="1"/>
    <col min="105" max="105" width="15.5714285714286" customWidth="1"/>
    <col min="106" max="106" width="16.2857142857143" customWidth="1"/>
    <col min="107" max="107" width="17" customWidth="1"/>
    <col min="110" max="110" width="19.1428571428571" customWidth="1"/>
    <col min="111" max="111" width="18.8571428571429" customWidth="1"/>
    <col min="112" max="112" width="16" customWidth="1"/>
    <col min="113" max="113" width="15.5714285714286" customWidth="1"/>
    <col min="114" max="114" width="16.2857142857143" customWidth="1"/>
    <col min="115" max="115" width="19" customWidth="1"/>
    <col min="117" max="117" width="19.1428571428571" customWidth="1"/>
    <col min="118" max="118" width="18.8571428571429" customWidth="1"/>
    <col min="119" max="119" width="16" customWidth="1"/>
    <col min="120" max="120" width="15.5714285714286" customWidth="1"/>
    <col min="121" max="121" width="16.2857142857143" customWidth="1"/>
    <col min="122" max="122" width="17" customWidth="1"/>
    <col min="124" max="124" width="19.1428571428571" customWidth="1"/>
    <col min="125" max="125" width="18.8571428571429" customWidth="1"/>
    <col min="126" max="126" width="16" customWidth="1"/>
    <col min="127" max="127" width="15.5714285714286" customWidth="1"/>
    <col min="128" max="128" width="16.2857142857143" customWidth="1"/>
    <col min="129" max="129" width="17" customWidth="1"/>
    <col min="131" max="131" width="19.1428571428571" customWidth="1"/>
    <col min="132" max="132" width="18.8571428571429" customWidth="1"/>
    <col min="133" max="133" width="16" customWidth="1"/>
    <col min="134" max="134" width="15.5714285714286" customWidth="1"/>
    <col min="135" max="135" width="16.2857142857143" customWidth="1"/>
    <col min="136" max="136" width="17" customWidth="1"/>
  </cols>
  <sheetData>
    <row r="2" ht="41.25" customHeight="1" spans="2:136">
      <c r="B2" s="192" t="s">
        <v>7</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t="s">
        <v>7</v>
      </c>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275"/>
      <c r="CZ2" s="275"/>
      <c r="DA2" s="275"/>
      <c r="DB2" s="275"/>
      <c r="DC2" s="275"/>
      <c r="DD2" s="275"/>
      <c r="DE2" s="275"/>
      <c r="DF2" s="275"/>
      <c r="DG2" s="275"/>
      <c r="DH2" s="275"/>
      <c r="DI2" s="275"/>
      <c r="DJ2" s="275"/>
      <c r="DK2" s="275"/>
      <c r="DL2" s="275"/>
      <c r="DM2" s="275"/>
      <c r="DN2" s="275"/>
      <c r="DO2" s="275"/>
      <c r="DP2" s="275"/>
      <c r="DQ2" s="275"/>
      <c r="DR2" s="275"/>
      <c r="DT2" s="275"/>
      <c r="DU2" s="275"/>
      <c r="DV2" s="275"/>
      <c r="DW2" s="275"/>
      <c r="DX2" s="275"/>
      <c r="DY2" s="275"/>
      <c r="EA2" s="275"/>
      <c r="EB2" s="275"/>
      <c r="EC2" s="275"/>
      <c r="ED2" s="275"/>
      <c r="EE2" s="275"/>
      <c r="EF2" s="275"/>
    </row>
    <row r="3" ht="15.75"/>
    <row r="4" ht="23.25" customHeight="1" spans="2:102">
      <c r="B4" s="193" t="s">
        <v>8</v>
      </c>
      <c r="C4" s="193" t="s">
        <v>9</v>
      </c>
      <c r="D4" s="193" t="s">
        <v>10</v>
      </c>
      <c r="E4" s="193" t="s">
        <v>11</v>
      </c>
      <c r="F4" s="194" t="s">
        <v>12</v>
      </c>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4" t="s">
        <v>12</v>
      </c>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262"/>
    </row>
    <row r="5" ht="23.25" customHeight="1" spans="2:136">
      <c r="B5" s="196"/>
      <c r="C5" s="196"/>
      <c r="D5" s="196"/>
      <c r="E5" s="196"/>
      <c r="F5" s="197">
        <v>2013</v>
      </c>
      <c r="G5" s="198"/>
      <c r="H5" s="198"/>
      <c r="I5" s="198"/>
      <c r="J5" s="198"/>
      <c r="K5" s="198"/>
      <c r="L5" s="198"/>
      <c r="M5" s="198"/>
      <c r="N5" s="198"/>
      <c r="O5" s="198"/>
      <c r="P5" s="198"/>
      <c r="Q5" s="231"/>
      <c r="R5" s="232" t="s">
        <v>13</v>
      </c>
      <c r="S5" s="233" t="s">
        <v>14</v>
      </c>
      <c r="T5" s="233" t="s">
        <v>15</v>
      </c>
      <c r="U5" s="234" t="s">
        <v>16</v>
      </c>
      <c r="V5" s="235" t="s">
        <v>17</v>
      </c>
      <c r="W5" s="197">
        <v>2014</v>
      </c>
      <c r="X5" s="198"/>
      <c r="Y5" s="198"/>
      <c r="Z5" s="198"/>
      <c r="AA5" s="198"/>
      <c r="AB5" s="198"/>
      <c r="AC5" s="198"/>
      <c r="AD5" s="198"/>
      <c r="AE5" s="198"/>
      <c r="AF5" s="198"/>
      <c r="AG5" s="198"/>
      <c r="AH5" s="231"/>
      <c r="AI5" s="232" t="s">
        <v>13</v>
      </c>
      <c r="AJ5" s="233" t="s">
        <v>14</v>
      </c>
      <c r="AK5" s="233" t="s">
        <v>15</v>
      </c>
      <c r="AL5" s="234" t="s">
        <v>16</v>
      </c>
      <c r="AM5" s="235" t="s">
        <v>17</v>
      </c>
      <c r="AN5" s="194">
        <v>2015</v>
      </c>
      <c r="AO5" s="195"/>
      <c r="AP5" s="195"/>
      <c r="AQ5" s="195"/>
      <c r="AR5" s="195"/>
      <c r="AS5" s="195"/>
      <c r="AT5" s="195"/>
      <c r="AU5" s="195"/>
      <c r="AV5" s="195"/>
      <c r="AW5" s="195"/>
      <c r="AX5" s="195"/>
      <c r="AY5" s="262"/>
      <c r="AZ5" s="232" t="s">
        <v>13</v>
      </c>
      <c r="BA5" s="233" t="s">
        <v>14</v>
      </c>
      <c r="BB5" s="233" t="s">
        <v>15</v>
      </c>
      <c r="BC5" s="233" t="s">
        <v>16</v>
      </c>
      <c r="BD5" s="235" t="s">
        <v>17</v>
      </c>
      <c r="BE5" s="197">
        <v>2016</v>
      </c>
      <c r="BF5" s="198"/>
      <c r="BG5" s="198"/>
      <c r="BH5" s="198"/>
      <c r="BI5" s="198"/>
      <c r="BJ5" s="198"/>
      <c r="BK5" s="198"/>
      <c r="BL5" s="198"/>
      <c r="BM5" s="198"/>
      <c r="BN5" s="198"/>
      <c r="BO5" s="198"/>
      <c r="BP5" s="231"/>
      <c r="BQ5" s="232" t="s">
        <v>13</v>
      </c>
      <c r="BR5" s="233" t="s">
        <v>14</v>
      </c>
      <c r="BS5" s="233" t="s">
        <v>15</v>
      </c>
      <c r="BT5" s="233" t="s">
        <v>16</v>
      </c>
      <c r="BU5" s="235" t="s">
        <v>17</v>
      </c>
      <c r="BV5" s="197">
        <v>2017</v>
      </c>
      <c r="BW5" s="198"/>
      <c r="BX5" s="198"/>
      <c r="BY5" s="198"/>
      <c r="BZ5" s="198"/>
      <c r="CA5" s="198"/>
      <c r="CB5" s="198"/>
      <c r="CC5" s="198"/>
      <c r="CD5" s="198"/>
      <c r="CE5" s="198"/>
      <c r="CF5" s="198"/>
      <c r="CG5" s="231"/>
      <c r="CH5" s="232" t="s">
        <v>13</v>
      </c>
      <c r="CI5" s="233" t="s">
        <v>14</v>
      </c>
      <c r="CJ5" s="233" t="s">
        <v>15</v>
      </c>
      <c r="CK5" s="233" t="s">
        <v>16</v>
      </c>
      <c r="CL5" s="235" t="s">
        <v>17</v>
      </c>
      <c r="CM5" s="197">
        <v>2018</v>
      </c>
      <c r="CN5" s="198"/>
      <c r="CO5" s="198"/>
      <c r="CP5" s="198"/>
      <c r="CQ5" s="198"/>
      <c r="CR5" s="198"/>
      <c r="CS5" s="198"/>
      <c r="CT5" s="198"/>
      <c r="CU5" s="198"/>
      <c r="CV5" s="198"/>
      <c r="CW5" s="198"/>
      <c r="CX5" s="231"/>
      <c r="CY5" s="232" t="s">
        <v>13</v>
      </c>
      <c r="CZ5" s="233" t="s">
        <v>14</v>
      </c>
      <c r="DA5" s="233" t="s">
        <v>15</v>
      </c>
      <c r="DB5" s="234" t="s">
        <v>16</v>
      </c>
      <c r="DC5" s="235" t="s">
        <v>17</v>
      </c>
      <c r="DG5" s="232" t="s">
        <v>13</v>
      </c>
      <c r="DH5" s="233" t="s">
        <v>14</v>
      </c>
      <c r="DI5" s="233" t="s">
        <v>15</v>
      </c>
      <c r="DJ5" s="234" t="s">
        <v>16</v>
      </c>
      <c r="DK5" s="235" t="s">
        <v>17</v>
      </c>
      <c r="DN5" s="232" t="s">
        <v>13</v>
      </c>
      <c r="DO5" s="233" t="s">
        <v>14</v>
      </c>
      <c r="DP5" s="233" t="s">
        <v>15</v>
      </c>
      <c r="DQ5" s="234" t="s">
        <v>16</v>
      </c>
      <c r="DR5" s="235" t="s">
        <v>17</v>
      </c>
      <c r="DU5" s="232" t="s">
        <v>13</v>
      </c>
      <c r="DV5" s="233" t="s">
        <v>14</v>
      </c>
      <c r="DW5" s="233" t="s">
        <v>15</v>
      </c>
      <c r="DX5" s="234" t="s">
        <v>16</v>
      </c>
      <c r="DY5" s="235" t="s">
        <v>17</v>
      </c>
      <c r="EB5" s="232" t="s">
        <v>13</v>
      </c>
      <c r="EC5" s="233" t="s">
        <v>14</v>
      </c>
      <c r="ED5" s="233" t="s">
        <v>15</v>
      </c>
      <c r="EE5" s="234" t="s">
        <v>16</v>
      </c>
      <c r="EF5" s="235" t="s">
        <v>17</v>
      </c>
    </row>
    <row r="6" ht="30.75" customHeight="1" spans="2:136">
      <c r="B6" s="199"/>
      <c r="C6" s="199"/>
      <c r="D6" s="199"/>
      <c r="E6" s="199"/>
      <c r="F6" s="200" t="s">
        <v>18</v>
      </c>
      <c r="G6" s="201" t="s">
        <v>19</v>
      </c>
      <c r="H6" s="201" t="s">
        <v>20</v>
      </c>
      <c r="I6" s="201" t="s">
        <v>21</v>
      </c>
      <c r="J6" s="201" t="s">
        <v>20</v>
      </c>
      <c r="K6" s="201" t="s">
        <v>22</v>
      </c>
      <c r="L6" s="201" t="s">
        <v>22</v>
      </c>
      <c r="M6" s="201" t="s">
        <v>21</v>
      </c>
      <c r="N6" s="201" t="s">
        <v>23</v>
      </c>
      <c r="O6" s="201" t="s">
        <v>24</v>
      </c>
      <c r="P6" s="201" t="s">
        <v>25</v>
      </c>
      <c r="Q6" s="236" t="s">
        <v>26</v>
      </c>
      <c r="R6" s="237"/>
      <c r="S6" s="238"/>
      <c r="T6" s="238"/>
      <c r="U6" s="239"/>
      <c r="V6" s="240"/>
      <c r="W6" s="241" t="s">
        <v>27</v>
      </c>
      <c r="X6" s="242" t="s">
        <v>19</v>
      </c>
      <c r="Y6" s="242" t="s">
        <v>20</v>
      </c>
      <c r="Z6" s="242" t="s">
        <v>21</v>
      </c>
      <c r="AA6" s="242" t="s">
        <v>20</v>
      </c>
      <c r="AB6" s="242" t="s">
        <v>22</v>
      </c>
      <c r="AC6" s="242" t="s">
        <v>22</v>
      </c>
      <c r="AD6" s="242" t="s">
        <v>21</v>
      </c>
      <c r="AE6" s="242" t="s">
        <v>23</v>
      </c>
      <c r="AF6" s="242" t="s">
        <v>24</v>
      </c>
      <c r="AG6" s="242" t="s">
        <v>25</v>
      </c>
      <c r="AH6" s="258" t="s">
        <v>26</v>
      </c>
      <c r="AI6" s="237"/>
      <c r="AJ6" s="238"/>
      <c r="AK6" s="238"/>
      <c r="AL6" s="239"/>
      <c r="AM6" s="240"/>
      <c r="AN6" s="200" t="s">
        <v>27</v>
      </c>
      <c r="AO6" s="201" t="s">
        <v>19</v>
      </c>
      <c r="AP6" s="201" t="s">
        <v>20</v>
      </c>
      <c r="AQ6" s="201" t="s">
        <v>21</v>
      </c>
      <c r="AR6" s="201" t="s">
        <v>20</v>
      </c>
      <c r="AS6" s="201" t="s">
        <v>22</v>
      </c>
      <c r="AT6" s="201" t="s">
        <v>22</v>
      </c>
      <c r="AU6" s="201" t="s">
        <v>21</v>
      </c>
      <c r="AV6" s="201" t="s">
        <v>23</v>
      </c>
      <c r="AW6" s="201" t="s">
        <v>24</v>
      </c>
      <c r="AX6" s="201" t="s">
        <v>25</v>
      </c>
      <c r="AY6" s="236" t="s">
        <v>26</v>
      </c>
      <c r="AZ6" s="237"/>
      <c r="BA6" s="238"/>
      <c r="BB6" s="238"/>
      <c r="BC6" s="238"/>
      <c r="BD6" s="263"/>
      <c r="BE6" s="241" t="s">
        <v>27</v>
      </c>
      <c r="BF6" s="242" t="s">
        <v>19</v>
      </c>
      <c r="BG6" s="242" t="s">
        <v>20</v>
      </c>
      <c r="BH6" s="242" t="s">
        <v>21</v>
      </c>
      <c r="BI6" s="242" t="s">
        <v>20</v>
      </c>
      <c r="BJ6" s="242" t="s">
        <v>22</v>
      </c>
      <c r="BK6" s="242" t="s">
        <v>22</v>
      </c>
      <c r="BL6" s="242" t="s">
        <v>21</v>
      </c>
      <c r="BM6" s="242" t="s">
        <v>23</v>
      </c>
      <c r="BN6" s="242" t="s">
        <v>24</v>
      </c>
      <c r="BO6" s="242" t="s">
        <v>25</v>
      </c>
      <c r="BP6" s="258" t="s">
        <v>26</v>
      </c>
      <c r="BQ6" s="237"/>
      <c r="BR6" s="238"/>
      <c r="BS6" s="238"/>
      <c r="BT6" s="238"/>
      <c r="BU6" s="240"/>
      <c r="BV6" s="241" t="s">
        <v>27</v>
      </c>
      <c r="BW6" s="242" t="s">
        <v>19</v>
      </c>
      <c r="BX6" s="242" t="s">
        <v>20</v>
      </c>
      <c r="BY6" s="242" t="s">
        <v>21</v>
      </c>
      <c r="BZ6" s="242" t="s">
        <v>20</v>
      </c>
      <c r="CA6" s="242" t="s">
        <v>22</v>
      </c>
      <c r="CB6" s="242" t="s">
        <v>22</v>
      </c>
      <c r="CC6" s="242" t="s">
        <v>21</v>
      </c>
      <c r="CD6" s="242" t="s">
        <v>23</v>
      </c>
      <c r="CE6" s="242" t="s">
        <v>24</v>
      </c>
      <c r="CF6" s="242" t="s">
        <v>25</v>
      </c>
      <c r="CG6" s="258" t="s">
        <v>26</v>
      </c>
      <c r="CH6" s="237"/>
      <c r="CI6" s="238"/>
      <c r="CJ6" s="238"/>
      <c r="CK6" s="238"/>
      <c r="CL6" s="240"/>
      <c r="CM6" s="200" t="s">
        <v>27</v>
      </c>
      <c r="CN6" s="201" t="s">
        <v>19</v>
      </c>
      <c r="CO6" s="201" t="s">
        <v>20</v>
      </c>
      <c r="CP6" s="201" t="s">
        <v>21</v>
      </c>
      <c r="CQ6" s="201" t="s">
        <v>20</v>
      </c>
      <c r="CR6" s="201" t="s">
        <v>22</v>
      </c>
      <c r="CS6" s="201" t="s">
        <v>22</v>
      </c>
      <c r="CT6" s="201" t="s">
        <v>21</v>
      </c>
      <c r="CU6" s="201" t="s">
        <v>23</v>
      </c>
      <c r="CV6" s="201" t="s">
        <v>24</v>
      </c>
      <c r="CW6" s="201" t="s">
        <v>25</v>
      </c>
      <c r="CX6" s="236" t="s">
        <v>26</v>
      </c>
      <c r="CY6" s="237"/>
      <c r="CZ6" s="238"/>
      <c r="DA6" s="238"/>
      <c r="DB6" s="239"/>
      <c r="DC6" s="240"/>
      <c r="DF6" s="200" t="s">
        <v>27</v>
      </c>
      <c r="DG6" s="237"/>
      <c r="DH6" s="238"/>
      <c r="DI6" s="238"/>
      <c r="DJ6" s="239"/>
      <c r="DK6" s="240"/>
      <c r="DM6" s="201" t="s">
        <v>19</v>
      </c>
      <c r="DN6" s="237"/>
      <c r="DO6" s="238"/>
      <c r="DP6" s="238"/>
      <c r="DQ6" s="239"/>
      <c r="DR6" s="240"/>
      <c r="DT6" s="201" t="s">
        <v>20</v>
      </c>
      <c r="DU6" s="237"/>
      <c r="DV6" s="238"/>
      <c r="DW6" s="238"/>
      <c r="DX6" s="239"/>
      <c r="DY6" s="240"/>
      <c r="EA6" s="201" t="s">
        <v>21</v>
      </c>
      <c r="EB6" s="237"/>
      <c r="EC6" s="238"/>
      <c r="ED6" s="238"/>
      <c r="EE6" s="239"/>
      <c r="EF6" s="240"/>
    </row>
    <row r="7" s="191" customFormat="1" ht="70.5" customHeight="1" spans="2:136">
      <c r="B7" s="202"/>
      <c r="C7" s="202" t="s">
        <v>28</v>
      </c>
      <c r="D7" s="203" t="s">
        <v>29</v>
      </c>
      <c r="E7" s="204" t="s">
        <v>30</v>
      </c>
      <c r="F7" s="205">
        <v>832589.86</v>
      </c>
      <c r="G7" s="206">
        <v>1474197.71</v>
      </c>
      <c r="H7" s="206">
        <v>1391248.36</v>
      </c>
      <c r="I7" s="206">
        <v>1352331.09</v>
      </c>
      <c r="J7" s="206">
        <v>1415812.38</v>
      </c>
      <c r="K7" s="206">
        <v>1215902.78</v>
      </c>
      <c r="L7" s="206">
        <v>1691117.52</v>
      </c>
      <c r="M7" s="206">
        <v>910742.59</v>
      </c>
      <c r="N7" s="206">
        <v>1090259.89</v>
      </c>
      <c r="O7" s="206">
        <v>1129978.65</v>
      </c>
      <c r="P7" s="206">
        <v>1302826.78</v>
      </c>
      <c r="Q7" s="243">
        <v>1247787.35</v>
      </c>
      <c r="R7" s="244">
        <v>8408940.86</v>
      </c>
      <c r="S7" s="245">
        <f>R7/4</f>
        <v>2102235.215</v>
      </c>
      <c r="T7" s="245">
        <f>4126721.33+846857.91+453874.76+1218400.1</f>
        <v>6645854.1</v>
      </c>
      <c r="U7" s="246">
        <f>T7/4</f>
        <v>1661463.525</v>
      </c>
      <c r="V7" s="247" t="s">
        <v>31</v>
      </c>
      <c r="W7" s="205">
        <v>805618.16</v>
      </c>
      <c r="X7" s="206">
        <v>931673.02</v>
      </c>
      <c r="Y7" s="206">
        <v>1044152.23</v>
      </c>
      <c r="Z7" s="206">
        <v>991297.1</v>
      </c>
      <c r="AA7" s="206">
        <v>1097995.99</v>
      </c>
      <c r="AB7" s="206">
        <v>1110814.04</v>
      </c>
      <c r="AC7" s="206">
        <v>1478460.44</v>
      </c>
      <c r="AD7" s="206">
        <v>1104031.79</v>
      </c>
      <c r="AE7" s="206">
        <v>946096.64</v>
      </c>
      <c r="AF7" s="206">
        <v>1350463.75</v>
      </c>
      <c r="AG7" s="206">
        <v>1689852.14</v>
      </c>
      <c r="AH7" s="243">
        <v>1324352.44</v>
      </c>
      <c r="AI7" s="244">
        <v>8422005.49</v>
      </c>
      <c r="AJ7" s="259">
        <f>AI7/2</f>
        <v>4211002.745</v>
      </c>
      <c r="AK7" s="259">
        <v>5452802.25</v>
      </c>
      <c r="AL7" s="246">
        <f>AK7/2</f>
        <v>2726401.125</v>
      </c>
      <c r="AM7" s="247" t="s">
        <v>32</v>
      </c>
      <c r="AN7" s="205">
        <v>861015.97</v>
      </c>
      <c r="AO7" s="206">
        <v>755459.15</v>
      </c>
      <c r="AP7" s="206">
        <v>1336266.58</v>
      </c>
      <c r="AQ7" s="206">
        <v>1233210.32</v>
      </c>
      <c r="AR7" s="206">
        <v>1465926.33</v>
      </c>
      <c r="AS7" s="206">
        <v>919334.55</v>
      </c>
      <c r="AT7" s="206">
        <v>1246702.46</v>
      </c>
      <c r="AU7" s="206">
        <v>1049249.22</v>
      </c>
      <c r="AV7" s="206">
        <v>878537.26</v>
      </c>
      <c r="AW7" s="206">
        <v>830670.45</v>
      </c>
      <c r="AX7" s="206">
        <v>1618039.85</v>
      </c>
      <c r="AY7" s="243">
        <v>1168370.68</v>
      </c>
      <c r="AZ7" s="244">
        <v>7884789.55</v>
      </c>
      <c r="BA7" s="246">
        <f>AZ7/24</f>
        <v>328532.897916667</v>
      </c>
      <c r="BB7" s="246">
        <v>5477993.27</v>
      </c>
      <c r="BC7" s="246">
        <f>BB7/24</f>
        <v>228249.719583333</v>
      </c>
      <c r="BD7" s="247" t="s">
        <v>33</v>
      </c>
      <c r="BE7" s="205">
        <v>638015.34</v>
      </c>
      <c r="BF7" s="206">
        <v>568000.23</v>
      </c>
      <c r="BG7" s="206">
        <v>554364.66</v>
      </c>
      <c r="BH7" s="206">
        <v>653093.02</v>
      </c>
      <c r="BI7" s="206">
        <v>679526.33</v>
      </c>
      <c r="BJ7" s="206">
        <v>1629453.31</v>
      </c>
      <c r="BK7" s="206">
        <v>1101739.29</v>
      </c>
      <c r="BL7" s="206">
        <v>765982.25</v>
      </c>
      <c r="BM7" s="206">
        <v>785143.23</v>
      </c>
      <c r="BN7" s="206">
        <v>813950.11</v>
      </c>
      <c r="BO7" s="206">
        <v>996945.51</v>
      </c>
      <c r="BP7" s="243">
        <v>1385854.57</v>
      </c>
      <c r="BQ7" s="244"/>
      <c r="BR7" s="246"/>
      <c r="BS7" s="246"/>
      <c r="BT7" s="246"/>
      <c r="BU7" s="247"/>
      <c r="BV7" s="205">
        <v>641180.19</v>
      </c>
      <c r="BW7" s="206">
        <v>629669.26</v>
      </c>
      <c r="BX7" s="206">
        <v>1195051.54</v>
      </c>
      <c r="BY7" s="206">
        <v>701828.12</v>
      </c>
      <c r="BZ7" s="206">
        <v>913532.32</v>
      </c>
      <c r="CA7" s="206">
        <v>777204.46</v>
      </c>
      <c r="CB7" s="206">
        <v>1122160.88</v>
      </c>
      <c r="CC7" s="206">
        <v>882988.05</v>
      </c>
      <c r="CD7" s="206">
        <v>849971.17</v>
      </c>
      <c r="CE7" s="206">
        <v>1144915.69</v>
      </c>
      <c r="CF7" s="206">
        <v>1140221.28</v>
      </c>
      <c r="CG7" s="243">
        <v>1560549.33</v>
      </c>
      <c r="CH7" s="244"/>
      <c r="CI7" s="246"/>
      <c r="CJ7" s="246"/>
      <c r="CK7" s="246"/>
      <c r="CL7" s="247"/>
      <c r="CM7" s="205">
        <v>830115.86</v>
      </c>
      <c r="CN7" s="206">
        <v>772667.32</v>
      </c>
      <c r="CO7" s="206">
        <v>1243240.27</v>
      </c>
      <c r="CP7" s="206">
        <v>1036039.51</v>
      </c>
      <c r="CQ7" s="206"/>
      <c r="CR7" s="206"/>
      <c r="CS7" s="206"/>
      <c r="CT7" s="206"/>
      <c r="CU7" s="206"/>
      <c r="CV7" s="206"/>
      <c r="CW7" s="206"/>
      <c r="CX7" s="243"/>
      <c r="CY7" s="244">
        <v>2800216.16</v>
      </c>
      <c r="CZ7" s="259">
        <f>CY7/3</f>
        <v>933405.386666667</v>
      </c>
      <c r="DA7" s="259">
        <v>1081846.8</v>
      </c>
      <c r="DB7" s="246">
        <f>DA7/3</f>
        <v>360615.6</v>
      </c>
      <c r="DC7" s="247" t="s">
        <v>34</v>
      </c>
      <c r="DF7" s="205">
        <v>830115.86</v>
      </c>
      <c r="DG7" s="244">
        <v>815883.83</v>
      </c>
      <c r="DH7" s="259"/>
      <c r="DI7" s="259">
        <v>14232.03</v>
      </c>
      <c r="DJ7" s="246"/>
      <c r="DK7" s="247" t="s">
        <v>35</v>
      </c>
      <c r="DM7" s="206">
        <v>772667.32</v>
      </c>
      <c r="DN7" s="244">
        <v>653855.31</v>
      </c>
      <c r="DO7" s="259"/>
      <c r="DP7" s="259">
        <v>118812.01</v>
      </c>
      <c r="DQ7" s="246"/>
      <c r="DR7" s="247" t="s">
        <v>35</v>
      </c>
      <c r="DT7" s="206">
        <v>1243240.27</v>
      </c>
      <c r="DU7" s="244">
        <v>673199.83</v>
      </c>
      <c r="DV7" s="259"/>
      <c r="DW7" s="259">
        <v>570040.44</v>
      </c>
      <c r="DX7" s="246"/>
      <c r="DY7" s="247" t="s">
        <v>35</v>
      </c>
      <c r="EA7" s="206">
        <v>1036039.51</v>
      </c>
      <c r="EB7" s="244">
        <v>657277.19</v>
      </c>
      <c r="EC7" s="259">
        <f>EB7/3</f>
        <v>219092.396666667</v>
      </c>
      <c r="ED7" s="259">
        <v>378762.32</v>
      </c>
      <c r="EE7" s="246">
        <f>ED7/3</f>
        <v>126254.106666667</v>
      </c>
      <c r="EF7" s="247" t="s">
        <v>34</v>
      </c>
    </row>
    <row r="8" s="191" customFormat="1" ht="116.25" customHeight="1" spans="2:136">
      <c r="B8" s="207"/>
      <c r="C8" s="207"/>
      <c r="D8" s="208" t="s">
        <v>36</v>
      </c>
      <c r="E8" s="204" t="s">
        <v>37</v>
      </c>
      <c r="F8" s="205">
        <v>332247.13</v>
      </c>
      <c r="G8" s="206">
        <v>267637.19</v>
      </c>
      <c r="H8" s="206">
        <v>441248.48</v>
      </c>
      <c r="I8" s="206">
        <v>464887.37</v>
      </c>
      <c r="J8" s="206">
        <v>471306.34</v>
      </c>
      <c r="K8" s="206">
        <v>502143.15</v>
      </c>
      <c r="L8" s="206">
        <v>759174.89</v>
      </c>
      <c r="M8" s="206">
        <v>695149.93</v>
      </c>
      <c r="N8" s="206">
        <v>650655.54</v>
      </c>
      <c r="O8" s="206">
        <v>686946.03</v>
      </c>
      <c r="P8" s="206">
        <v>683797.86</v>
      </c>
      <c r="Q8" s="243">
        <v>1156866.68</v>
      </c>
      <c r="R8" s="244">
        <v>7099116.59</v>
      </c>
      <c r="S8" s="248">
        <f>R8/20</f>
        <v>354955.8295</v>
      </c>
      <c r="T8" s="248">
        <v>12944</v>
      </c>
      <c r="U8" s="246">
        <f>T8/20</f>
        <v>647.2</v>
      </c>
      <c r="V8" s="247" t="s">
        <v>38</v>
      </c>
      <c r="W8" s="205">
        <v>829250.1</v>
      </c>
      <c r="X8" s="206">
        <v>740344.17</v>
      </c>
      <c r="Y8" s="206">
        <v>728265.22</v>
      </c>
      <c r="Z8" s="206">
        <v>766505.8</v>
      </c>
      <c r="AA8" s="206">
        <v>728609.42</v>
      </c>
      <c r="AB8" s="206">
        <v>749723.83</v>
      </c>
      <c r="AC8" s="206">
        <v>1271533.96</v>
      </c>
      <c r="AD8" s="206">
        <v>749213.9</v>
      </c>
      <c r="AE8" s="206">
        <v>776050.64</v>
      </c>
      <c r="AF8" s="206">
        <v>778919.54</v>
      </c>
      <c r="AG8" s="206">
        <v>822581.89</v>
      </c>
      <c r="AH8" s="243">
        <v>1374045.88</v>
      </c>
      <c r="AI8" s="244">
        <v>10281190.95</v>
      </c>
      <c r="AJ8" s="246">
        <f>AI8/13</f>
        <v>790860.842307692</v>
      </c>
      <c r="AK8" s="246">
        <v>33853.4</v>
      </c>
      <c r="AL8" s="246">
        <f>AK8/13</f>
        <v>2604.10769230769</v>
      </c>
      <c r="AM8" s="247" t="s">
        <v>39</v>
      </c>
      <c r="AN8" s="205">
        <v>195425.87</v>
      </c>
      <c r="AO8" s="206">
        <v>118726.08</v>
      </c>
      <c r="AP8" s="206">
        <v>104001.03</v>
      </c>
      <c r="AQ8" s="206">
        <v>92397.59</v>
      </c>
      <c r="AR8" s="206">
        <v>118867.41</v>
      </c>
      <c r="AS8" s="206">
        <v>137396.24</v>
      </c>
      <c r="AT8" s="206">
        <v>167048.27</v>
      </c>
      <c r="AU8" s="206">
        <v>128795.94</v>
      </c>
      <c r="AV8" s="206">
        <v>121366</v>
      </c>
      <c r="AW8" s="206">
        <v>149369.3</v>
      </c>
      <c r="AX8" s="206">
        <v>104387.8</v>
      </c>
      <c r="AY8" s="243">
        <v>160725.77</v>
      </c>
      <c r="AZ8" s="244">
        <v>1597907.3</v>
      </c>
      <c r="BA8" s="246">
        <f>AZ8/17</f>
        <v>93994.5470588235</v>
      </c>
      <c r="BB8" s="246">
        <v>600</v>
      </c>
      <c r="BC8" s="246">
        <f>BB8/17</f>
        <v>35.2941176470588</v>
      </c>
      <c r="BD8" s="247" t="s">
        <v>40</v>
      </c>
      <c r="BE8" s="205">
        <v>142804.84</v>
      </c>
      <c r="BF8" s="206">
        <v>112063.34</v>
      </c>
      <c r="BG8" s="206">
        <v>91967.41</v>
      </c>
      <c r="BH8" s="206">
        <v>94538</v>
      </c>
      <c r="BI8" s="206">
        <v>124735.73</v>
      </c>
      <c r="BJ8" s="206">
        <v>110506.57</v>
      </c>
      <c r="BK8" s="206">
        <v>219769.85</v>
      </c>
      <c r="BL8" s="206">
        <v>105959</v>
      </c>
      <c r="BM8" s="206">
        <v>106448.79</v>
      </c>
      <c r="BN8" s="206">
        <v>91505</v>
      </c>
      <c r="BO8" s="206">
        <v>102173.61</v>
      </c>
      <c r="BP8" s="243">
        <v>142177.39</v>
      </c>
      <c r="BQ8" s="244"/>
      <c r="BR8" s="246"/>
      <c r="BS8" s="246"/>
      <c r="BT8" s="246"/>
      <c r="BU8" s="247"/>
      <c r="BV8" s="205">
        <v>122846.03</v>
      </c>
      <c r="BW8" s="206">
        <v>85930.6</v>
      </c>
      <c r="BX8" s="206">
        <v>91697.05</v>
      </c>
      <c r="BY8" s="206">
        <v>78513</v>
      </c>
      <c r="BZ8" s="206">
        <v>84748.51</v>
      </c>
      <c r="CA8" s="206">
        <v>84518.18</v>
      </c>
      <c r="CB8" s="206">
        <v>116321.98</v>
      </c>
      <c r="CC8" s="206">
        <v>98341</v>
      </c>
      <c r="CD8" s="206">
        <v>83341</v>
      </c>
      <c r="CE8" s="206">
        <v>101949.43</v>
      </c>
      <c r="CF8" s="206">
        <v>121455.11</v>
      </c>
      <c r="CG8" s="243">
        <v>135563.6</v>
      </c>
      <c r="CH8" s="244"/>
      <c r="CI8" s="246"/>
      <c r="CJ8" s="246"/>
      <c r="CK8" s="246"/>
      <c r="CL8" s="247"/>
      <c r="CM8" s="205">
        <v>125014.4</v>
      </c>
      <c r="CN8" s="206">
        <v>105892.54</v>
      </c>
      <c r="CO8" s="206">
        <v>96962</v>
      </c>
      <c r="CP8" s="206">
        <v>96962</v>
      </c>
      <c r="CQ8" s="206"/>
      <c r="CR8" s="206"/>
      <c r="CS8" s="206"/>
      <c r="CT8" s="206"/>
      <c r="CU8" s="206"/>
      <c r="CV8" s="206"/>
      <c r="CW8" s="206"/>
      <c r="CX8" s="243"/>
      <c r="CY8" s="244">
        <v>424830.94</v>
      </c>
      <c r="CZ8" s="246">
        <f>CY8/7</f>
        <v>60690.1342857143</v>
      </c>
      <c r="DA8" s="246">
        <v>0</v>
      </c>
      <c r="DB8" s="246"/>
      <c r="DC8" s="247" t="s">
        <v>41</v>
      </c>
      <c r="DF8" s="205">
        <v>125014.4</v>
      </c>
      <c r="DG8" s="244">
        <v>125014</v>
      </c>
      <c r="DH8" s="246">
        <f>DG8/1</f>
        <v>125014</v>
      </c>
      <c r="DI8" s="246"/>
      <c r="DJ8" s="246"/>
      <c r="DK8" s="247" t="s">
        <v>42</v>
      </c>
      <c r="DM8" s="206">
        <v>105892.54</v>
      </c>
      <c r="DN8" s="244">
        <v>105892.54</v>
      </c>
      <c r="DO8" s="246">
        <f>DN8/4</f>
        <v>26473.135</v>
      </c>
      <c r="DP8" s="246"/>
      <c r="DQ8" s="246"/>
      <c r="DR8" s="247" t="s">
        <v>31</v>
      </c>
      <c r="DT8" s="206">
        <v>96962</v>
      </c>
      <c r="DU8" s="244">
        <v>96962</v>
      </c>
      <c r="DV8" s="246"/>
      <c r="DW8" s="246"/>
      <c r="DX8" s="246"/>
      <c r="DY8" s="247" t="s">
        <v>35</v>
      </c>
      <c r="EA8" s="206">
        <v>96962</v>
      </c>
      <c r="EB8" s="244">
        <v>96962</v>
      </c>
      <c r="EC8" s="246">
        <f>EB8/2</f>
        <v>48481</v>
      </c>
      <c r="ED8" s="246"/>
      <c r="EE8" s="246"/>
      <c r="EF8" s="247" t="s">
        <v>32</v>
      </c>
    </row>
    <row r="9" s="191" customFormat="1" ht="86.25" customHeight="1" spans="2:136">
      <c r="B9" s="207"/>
      <c r="C9" s="207"/>
      <c r="D9" s="208" t="s">
        <v>43</v>
      </c>
      <c r="E9" s="209" t="s">
        <v>44</v>
      </c>
      <c r="F9" s="205">
        <v>0</v>
      </c>
      <c r="G9" s="206">
        <v>0</v>
      </c>
      <c r="H9" s="206">
        <v>0</v>
      </c>
      <c r="I9" s="206">
        <v>0</v>
      </c>
      <c r="J9" s="206">
        <v>18000</v>
      </c>
      <c r="K9" s="206">
        <v>4200</v>
      </c>
      <c r="L9" s="206">
        <v>8527.02</v>
      </c>
      <c r="M9" s="206">
        <v>0</v>
      </c>
      <c r="N9" s="206">
        <v>6750</v>
      </c>
      <c r="O9" s="206">
        <v>39175</v>
      </c>
      <c r="P9" s="206">
        <v>0</v>
      </c>
      <c r="Q9" s="243">
        <v>74723</v>
      </c>
      <c r="R9" s="244">
        <v>149635.52</v>
      </c>
      <c r="S9" s="248">
        <f>R9/38</f>
        <v>3937.77684210526</v>
      </c>
      <c r="T9" s="248">
        <v>1739.5</v>
      </c>
      <c r="U9" s="246">
        <f>T9/38</f>
        <v>45.7763157894737</v>
      </c>
      <c r="V9" s="247" t="s">
        <v>45</v>
      </c>
      <c r="W9" s="205">
        <v>0</v>
      </c>
      <c r="X9" s="206">
        <v>0</v>
      </c>
      <c r="Y9" s="206">
        <v>0</v>
      </c>
      <c r="Z9" s="206">
        <v>0</v>
      </c>
      <c r="AA9" s="206">
        <v>0</v>
      </c>
      <c r="AB9" s="206">
        <v>0</v>
      </c>
      <c r="AC9" s="206"/>
      <c r="AD9" s="206">
        <v>0</v>
      </c>
      <c r="AE9" s="206">
        <v>0</v>
      </c>
      <c r="AF9" s="206">
        <v>0</v>
      </c>
      <c r="AG9" s="206">
        <v>0</v>
      </c>
      <c r="AH9" s="243">
        <v>0</v>
      </c>
      <c r="AI9" s="244">
        <v>0</v>
      </c>
      <c r="AJ9" s="246">
        <v>0</v>
      </c>
      <c r="AK9" s="246">
        <v>0</v>
      </c>
      <c r="AL9" s="246">
        <v>0</v>
      </c>
      <c r="AM9" s="247"/>
      <c r="AN9" s="205">
        <v>0</v>
      </c>
      <c r="AO9" s="206">
        <v>0</v>
      </c>
      <c r="AP9" s="206">
        <v>0</v>
      </c>
      <c r="AQ9" s="206">
        <v>0</v>
      </c>
      <c r="AR9" s="206">
        <v>0</v>
      </c>
      <c r="AS9" s="206">
        <v>0</v>
      </c>
      <c r="AT9" s="206">
        <v>0</v>
      </c>
      <c r="AU9" s="206">
        <v>0</v>
      </c>
      <c r="AV9" s="206">
        <v>0</v>
      </c>
      <c r="AW9" s="206">
        <v>0</v>
      </c>
      <c r="AX9" s="206">
        <v>0</v>
      </c>
      <c r="AY9" s="243">
        <v>0</v>
      </c>
      <c r="AZ9" s="244">
        <v>0</v>
      </c>
      <c r="BA9" s="246">
        <v>0</v>
      </c>
      <c r="BB9" s="246">
        <v>0</v>
      </c>
      <c r="BC9" s="246">
        <v>0</v>
      </c>
      <c r="BD9" s="247"/>
      <c r="BE9" s="205">
        <v>0</v>
      </c>
      <c r="BF9" s="206">
        <v>0</v>
      </c>
      <c r="BG9" s="206">
        <v>0</v>
      </c>
      <c r="BH9" s="206">
        <v>0</v>
      </c>
      <c r="BI9" s="206">
        <v>0</v>
      </c>
      <c r="BJ9" s="206">
        <v>0</v>
      </c>
      <c r="BK9" s="206">
        <v>0</v>
      </c>
      <c r="BL9" s="206">
        <v>0</v>
      </c>
      <c r="BM9" s="206">
        <v>0</v>
      </c>
      <c r="BN9" s="206">
        <v>0</v>
      </c>
      <c r="BO9" s="206">
        <v>0</v>
      </c>
      <c r="BP9" s="243">
        <v>0</v>
      </c>
      <c r="BQ9" s="244"/>
      <c r="BR9" s="246"/>
      <c r="BS9" s="246"/>
      <c r="BT9" s="246"/>
      <c r="BU9" s="247"/>
      <c r="BV9" s="205"/>
      <c r="BW9" s="206"/>
      <c r="BX9" s="206"/>
      <c r="BY9" s="206"/>
      <c r="BZ9" s="206"/>
      <c r="CA9" s="206"/>
      <c r="CB9" s="206"/>
      <c r="CC9" s="206"/>
      <c r="CD9" s="206"/>
      <c r="CE9" s="206"/>
      <c r="CF9" s="206"/>
      <c r="CG9" s="243"/>
      <c r="CH9" s="244"/>
      <c r="CI9" s="246"/>
      <c r="CJ9" s="246"/>
      <c r="CK9" s="246"/>
      <c r="CL9" s="247"/>
      <c r="CM9" s="205">
        <v>0</v>
      </c>
      <c r="CN9" s="206">
        <v>0</v>
      </c>
      <c r="CO9" s="206">
        <v>0</v>
      </c>
      <c r="CP9" s="206">
        <v>0</v>
      </c>
      <c r="CQ9" s="206"/>
      <c r="CR9" s="206"/>
      <c r="CS9" s="206"/>
      <c r="CT9" s="206"/>
      <c r="CU9" s="206"/>
      <c r="CV9" s="206"/>
      <c r="CW9" s="206"/>
      <c r="CX9" s="243"/>
      <c r="CY9" s="244">
        <v>0</v>
      </c>
      <c r="CZ9" s="246">
        <v>0</v>
      </c>
      <c r="DA9" s="246">
        <v>0</v>
      </c>
      <c r="DB9" s="246">
        <v>0</v>
      </c>
      <c r="DC9" s="247"/>
      <c r="DF9" s="205">
        <v>0</v>
      </c>
      <c r="DG9" s="244">
        <v>0</v>
      </c>
      <c r="DH9" s="246">
        <v>0</v>
      </c>
      <c r="DI9" s="246">
        <v>0</v>
      </c>
      <c r="DJ9" s="246">
        <v>0</v>
      </c>
      <c r="DK9" s="247"/>
      <c r="DM9" s="206">
        <v>0</v>
      </c>
      <c r="DN9" s="244">
        <v>0</v>
      </c>
      <c r="DO9" s="246">
        <v>0</v>
      </c>
      <c r="DP9" s="246">
        <v>0</v>
      </c>
      <c r="DQ9" s="246">
        <v>0</v>
      </c>
      <c r="DR9" s="247"/>
      <c r="DT9" s="206">
        <v>0</v>
      </c>
      <c r="DU9" s="244">
        <v>0</v>
      </c>
      <c r="DV9" s="246">
        <v>0</v>
      </c>
      <c r="DW9" s="246">
        <v>0</v>
      </c>
      <c r="DX9" s="246">
        <v>0</v>
      </c>
      <c r="DY9" s="247"/>
      <c r="EA9" s="206">
        <v>0</v>
      </c>
      <c r="EB9" s="244">
        <v>0</v>
      </c>
      <c r="EC9" s="246">
        <v>0</v>
      </c>
      <c r="ED9" s="246">
        <v>0</v>
      </c>
      <c r="EE9" s="246">
        <v>0</v>
      </c>
      <c r="EF9" s="247"/>
    </row>
    <row r="10" s="191" customFormat="1" ht="108.75" customHeight="1" spans="2:136">
      <c r="B10" s="207"/>
      <c r="C10" s="207"/>
      <c r="D10" s="208" t="s">
        <v>46</v>
      </c>
      <c r="E10" s="209" t="s">
        <v>47</v>
      </c>
      <c r="F10" s="205">
        <v>0</v>
      </c>
      <c r="G10" s="206">
        <v>24402</v>
      </c>
      <c r="H10" s="206">
        <v>3850</v>
      </c>
      <c r="I10" s="206">
        <v>7316</v>
      </c>
      <c r="J10" s="206">
        <v>16216.8</v>
      </c>
      <c r="K10" s="206">
        <v>14894</v>
      </c>
      <c r="L10" s="206">
        <v>10185.6</v>
      </c>
      <c r="M10" s="206">
        <v>13150</v>
      </c>
      <c r="N10" s="206">
        <v>61317.75</v>
      </c>
      <c r="O10" s="206">
        <v>36393.6</v>
      </c>
      <c r="P10" s="206">
        <v>13508</v>
      </c>
      <c r="Q10" s="243">
        <v>58619</v>
      </c>
      <c r="R10" s="244">
        <v>236278.75</v>
      </c>
      <c r="S10" s="248">
        <f>R10/178</f>
        <v>1327.40870786517</v>
      </c>
      <c r="T10" s="248">
        <v>23574</v>
      </c>
      <c r="U10" s="246">
        <f>T10/178</f>
        <v>132.438202247191</v>
      </c>
      <c r="V10" s="247" t="s">
        <v>48</v>
      </c>
      <c r="W10" s="205">
        <v>0</v>
      </c>
      <c r="X10" s="206">
        <v>1400</v>
      </c>
      <c r="Y10" s="206">
        <v>21229</v>
      </c>
      <c r="Z10" s="206">
        <v>24780</v>
      </c>
      <c r="AA10" s="206">
        <v>53136.7</v>
      </c>
      <c r="AB10" s="206">
        <v>27865</v>
      </c>
      <c r="AC10" s="206">
        <v>27860</v>
      </c>
      <c r="AD10" s="206">
        <v>7392</v>
      </c>
      <c r="AE10" s="206">
        <v>14837</v>
      </c>
      <c r="AF10" s="206">
        <v>6799</v>
      </c>
      <c r="AG10" s="206">
        <v>120844</v>
      </c>
      <c r="AH10" s="243">
        <v>45931.5</v>
      </c>
      <c r="AI10" s="244">
        <v>352074.2</v>
      </c>
      <c r="AJ10" s="246">
        <f>AI10/478</f>
        <v>736.55690376569</v>
      </c>
      <c r="AK10" s="246">
        <v>0</v>
      </c>
      <c r="AL10" s="246">
        <v>0</v>
      </c>
      <c r="AM10" s="247" t="s">
        <v>49</v>
      </c>
      <c r="AN10" s="205">
        <v>660565.34</v>
      </c>
      <c r="AO10" s="206">
        <v>557473.81</v>
      </c>
      <c r="AP10" s="206">
        <v>536893.29</v>
      </c>
      <c r="AQ10" s="206">
        <v>517240.13</v>
      </c>
      <c r="AR10" s="206">
        <v>604120.95</v>
      </c>
      <c r="AS10" s="206">
        <v>578536.48</v>
      </c>
      <c r="AT10" s="206">
        <v>943425.64</v>
      </c>
      <c r="AU10" s="206">
        <v>558737.08</v>
      </c>
      <c r="AV10" s="206">
        <v>589362.17</v>
      </c>
      <c r="AW10" s="206">
        <v>538028.98</v>
      </c>
      <c r="AX10" s="206">
        <v>549265.24</v>
      </c>
      <c r="AY10" s="243">
        <v>969632.6</v>
      </c>
      <c r="AZ10" s="244">
        <v>7310406.04</v>
      </c>
      <c r="BA10" s="246">
        <f>AZ10/494</f>
        <v>14798.3927935223</v>
      </c>
      <c r="BB10" s="246">
        <v>292875.67</v>
      </c>
      <c r="BC10" s="246">
        <f>BB10/494</f>
        <v>592.865728744939</v>
      </c>
      <c r="BD10" s="247" t="s">
        <v>50</v>
      </c>
      <c r="BE10" s="205">
        <v>457132.55</v>
      </c>
      <c r="BF10" s="206">
        <v>631269.03</v>
      </c>
      <c r="BG10" s="206">
        <v>583620.63</v>
      </c>
      <c r="BH10" s="206">
        <v>634487.55</v>
      </c>
      <c r="BI10" s="206">
        <v>563705.19</v>
      </c>
      <c r="BJ10" s="206">
        <v>585132.45</v>
      </c>
      <c r="BK10" s="206">
        <v>979039.94</v>
      </c>
      <c r="BL10" s="206">
        <v>621577.64</v>
      </c>
      <c r="BM10" s="206">
        <v>569477.47</v>
      </c>
      <c r="BN10" s="206">
        <v>612051.68</v>
      </c>
      <c r="BO10" s="206">
        <v>594333.35</v>
      </c>
      <c r="BP10" s="243">
        <v>932480.31</v>
      </c>
      <c r="BQ10" s="244"/>
      <c r="BR10" s="246"/>
      <c r="BS10" s="246"/>
      <c r="BT10" s="246"/>
      <c r="BU10" s="247"/>
      <c r="BV10" s="205">
        <v>441739.22</v>
      </c>
      <c r="BW10" s="206">
        <v>330244.67</v>
      </c>
      <c r="BX10" s="206">
        <v>345010.84</v>
      </c>
      <c r="BY10" s="206">
        <v>361430.8</v>
      </c>
      <c r="BZ10" s="206">
        <v>327647.6</v>
      </c>
      <c r="CA10" s="206">
        <v>474758.73</v>
      </c>
      <c r="CB10" s="206">
        <v>770755</v>
      </c>
      <c r="CC10" s="206">
        <v>754128.19</v>
      </c>
      <c r="CD10" s="206">
        <v>670039.12</v>
      </c>
      <c r="CE10" s="206">
        <v>627772.22</v>
      </c>
      <c r="CF10" s="206">
        <v>631843.94</v>
      </c>
      <c r="CG10" s="243">
        <v>1004634.15</v>
      </c>
      <c r="CH10" s="244"/>
      <c r="CI10" s="246"/>
      <c r="CJ10" s="246"/>
      <c r="CK10" s="246"/>
      <c r="CL10" s="247"/>
      <c r="CM10" s="205">
        <v>416967.87</v>
      </c>
      <c r="CN10" s="206">
        <v>472837.49</v>
      </c>
      <c r="CO10" s="206">
        <v>408773</v>
      </c>
      <c r="CP10" s="206">
        <v>509644.07</v>
      </c>
      <c r="CQ10" s="206"/>
      <c r="CR10" s="206"/>
      <c r="CS10" s="206"/>
      <c r="CT10" s="206"/>
      <c r="CU10" s="206"/>
      <c r="CV10" s="206"/>
      <c r="CW10" s="206"/>
      <c r="CX10" s="243"/>
      <c r="CY10" s="244">
        <v>1764645.09</v>
      </c>
      <c r="CZ10" s="246">
        <f>CY10/72</f>
        <v>24508.9595833333</v>
      </c>
      <c r="DA10" s="246">
        <v>43577.34</v>
      </c>
      <c r="DB10" s="246">
        <f>DA10/72</f>
        <v>605.240833333333</v>
      </c>
      <c r="DC10" s="247" t="s">
        <v>51</v>
      </c>
      <c r="DF10" s="205">
        <v>416967.87</v>
      </c>
      <c r="DG10" s="244">
        <v>416967.87</v>
      </c>
      <c r="DH10" s="246"/>
      <c r="DI10" s="246"/>
      <c r="DJ10" s="246"/>
      <c r="DK10" s="247" t="s">
        <v>35</v>
      </c>
      <c r="DM10" s="206">
        <v>472837.49</v>
      </c>
      <c r="DN10" s="244">
        <v>472837.49</v>
      </c>
      <c r="DO10" s="246"/>
      <c r="DP10" s="246"/>
      <c r="DQ10" s="246"/>
      <c r="DR10" s="247" t="s">
        <v>35</v>
      </c>
      <c r="DT10" s="206">
        <v>408773</v>
      </c>
      <c r="DU10" s="244">
        <v>408773</v>
      </c>
      <c r="DV10" s="246"/>
      <c r="DW10" s="246"/>
      <c r="DX10" s="246"/>
      <c r="DY10" s="247" t="s">
        <v>35</v>
      </c>
      <c r="EA10" s="206">
        <v>509644.07</v>
      </c>
      <c r="EB10" s="244">
        <v>466066.73</v>
      </c>
      <c r="EC10" s="246">
        <f>EB10/72</f>
        <v>6473.14902777778</v>
      </c>
      <c r="ED10" s="246">
        <v>43577.34</v>
      </c>
      <c r="EE10" s="246">
        <f>ED10/72</f>
        <v>605.240833333333</v>
      </c>
      <c r="EF10" s="247" t="s">
        <v>51</v>
      </c>
    </row>
    <row r="11" s="191" customFormat="1" ht="72.75" customHeight="1" spans="2:136">
      <c r="B11" s="207"/>
      <c r="C11" s="207"/>
      <c r="D11" s="208" t="s">
        <v>52</v>
      </c>
      <c r="E11" s="204" t="s">
        <v>53</v>
      </c>
      <c r="F11" s="205">
        <v>0</v>
      </c>
      <c r="G11" s="206">
        <v>8470</v>
      </c>
      <c r="H11" s="206">
        <v>20272.5</v>
      </c>
      <c r="I11" s="206">
        <v>14815</v>
      </c>
      <c r="J11" s="206">
        <v>0</v>
      </c>
      <c r="K11" s="206">
        <v>0</v>
      </c>
      <c r="L11" s="206">
        <v>2000</v>
      </c>
      <c r="M11" s="206">
        <v>560</v>
      </c>
      <c r="N11" s="206">
        <v>0</v>
      </c>
      <c r="O11" s="206">
        <v>3260</v>
      </c>
      <c r="P11" s="206">
        <v>0</v>
      </c>
      <c r="Q11" s="243">
        <v>3542</v>
      </c>
      <c r="R11" s="244">
        <v>52919.5</v>
      </c>
      <c r="S11" s="248">
        <f>R11/749</f>
        <v>70.6535380507343</v>
      </c>
      <c r="T11" s="248">
        <v>0</v>
      </c>
      <c r="U11" s="246">
        <v>0</v>
      </c>
      <c r="V11" s="247" t="s">
        <v>54</v>
      </c>
      <c r="W11" s="205">
        <v>0</v>
      </c>
      <c r="X11" s="206">
        <v>0</v>
      </c>
      <c r="Y11" s="206">
        <v>0</v>
      </c>
      <c r="Z11" s="206">
        <v>0</v>
      </c>
      <c r="AA11" s="206">
        <v>0</v>
      </c>
      <c r="AB11" s="206"/>
      <c r="AC11" s="206">
        <v>0</v>
      </c>
      <c r="AD11" s="206">
        <v>0</v>
      </c>
      <c r="AE11" s="206"/>
      <c r="AF11" s="206">
        <v>0</v>
      </c>
      <c r="AG11" s="206">
        <v>0</v>
      </c>
      <c r="AH11" s="243">
        <v>0</v>
      </c>
      <c r="AI11" s="244">
        <v>0</v>
      </c>
      <c r="AJ11" s="246">
        <v>0</v>
      </c>
      <c r="AK11" s="246">
        <v>0</v>
      </c>
      <c r="AL11" s="246">
        <v>0</v>
      </c>
      <c r="AM11" s="247"/>
      <c r="AN11" s="205">
        <v>0</v>
      </c>
      <c r="AO11" s="206">
        <v>0</v>
      </c>
      <c r="AP11" s="206">
        <v>0</v>
      </c>
      <c r="AQ11" s="206">
        <v>0</v>
      </c>
      <c r="AR11" s="206">
        <v>0</v>
      </c>
      <c r="AS11" s="206">
        <v>0</v>
      </c>
      <c r="AT11" s="206">
        <v>0</v>
      </c>
      <c r="AU11" s="206">
        <v>0</v>
      </c>
      <c r="AV11" s="206">
        <v>0</v>
      </c>
      <c r="AW11" s="206">
        <v>0</v>
      </c>
      <c r="AX11" s="206">
        <v>0</v>
      </c>
      <c r="AY11" s="243">
        <v>0</v>
      </c>
      <c r="AZ11" s="244">
        <v>0</v>
      </c>
      <c r="BA11" s="246">
        <v>0</v>
      </c>
      <c r="BB11" s="246">
        <v>0</v>
      </c>
      <c r="BC11" s="246">
        <v>0</v>
      </c>
      <c r="BD11" s="247"/>
      <c r="BE11" s="205">
        <v>0</v>
      </c>
      <c r="BF11" s="206">
        <v>0</v>
      </c>
      <c r="BG11" s="206">
        <v>0</v>
      </c>
      <c r="BH11" s="206">
        <v>0</v>
      </c>
      <c r="BI11" s="206">
        <v>0</v>
      </c>
      <c r="BJ11" s="206">
        <v>0</v>
      </c>
      <c r="BK11" s="206">
        <v>0</v>
      </c>
      <c r="BL11" s="206">
        <v>0</v>
      </c>
      <c r="BM11" s="206">
        <v>0</v>
      </c>
      <c r="BN11" s="206">
        <v>0</v>
      </c>
      <c r="BO11" s="206">
        <v>0</v>
      </c>
      <c r="BP11" s="243">
        <v>0</v>
      </c>
      <c r="BQ11" s="244"/>
      <c r="BR11" s="246"/>
      <c r="BS11" s="246"/>
      <c r="BT11" s="246"/>
      <c r="BU11" s="247"/>
      <c r="BV11" s="205"/>
      <c r="BW11" s="206"/>
      <c r="BX11" s="206"/>
      <c r="BY11" s="206"/>
      <c r="BZ11" s="206"/>
      <c r="CA11" s="206"/>
      <c r="CB11" s="206"/>
      <c r="CC11" s="206"/>
      <c r="CD11" s="206"/>
      <c r="CE11" s="206"/>
      <c r="CF11" s="206"/>
      <c r="CG11" s="243"/>
      <c r="CH11" s="244"/>
      <c r="CI11" s="246"/>
      <c r="CJ11" s="246"/>
      <c r="CK11" s="246"/>
      <c r="CL11" s="247"/>
      <c r="CM11" s="205">
        <v>0</v>
      </c>
      <c r="CN11" s="206">
        <v>0</v>
      </c>
      <c r="CO11" s="206">
        <v>0</v>
      </c>
      <c r="CP11" s="206">
        <v>0</v>
      </c>
      <c r="CQ11" s="206"/>
      <c r="CR11" s="206"/>
      <c r="CS11" s="206"/>
      <c r="CT11" s="206"/>
      <c r="CU11" s="206"/>
      <c r="CV11" s="206"/>
      <c r="CW11" s="206"/>
      <c r="CX11" s="243"/>
      <c r="CY11" s="244">
        <v>0</v>
      </c>
      <c r="CZ11" s="246">
        <v>0</v>
      </c>
      <c r="DA11" s="246">
        <v>0</v>
      </c>
      <c r="DB11" s="246">
        <v>0</v>
      </c>
      <c r="DC11" s="247"/>
      <c r="DF11" s="205">
        <v>0</v>
      </c>
      <c r="DG11" s="244">
        <v>0</v>
      </c>
      <c r="DH11" s="246">
        <v>0</v>
      </c>
      <c r="DI11" s="246">
        <v>0</v>
      </c>
      <c r="DJ11" s="246">
        <v>0</v>
      </c>
      <c r="DK11" s="247"/>
      <c r="DM11" s="206">
        <v>0</v>
      </c>
      <c r="DN11" s="244">
        <v>0</v>
      </c>
      <c r="DO11" s="246">
        <v>0</v>
      </c>
      <c r="DP11" s="246">
        <v>0</v>
      </c>
      <c r="DQ11" s="246">
        <v>0</v>
      </c>
      <c r="DR11" s="247"/>
      <c r="DT11" s="206">
        <v>0</v>
      </c>
      <c r="DU11" s="244">
        <v>0</v>
      </c>
      <c r="DV11" s="246">
        <v>0</v>
      </c>
      <c r="DW11" s="246">
        <v>0</v>
      </c>
      <c r="DX11" s="246">
        <v>0</v>
      </c>
      <c r="DY11" s="247"/>
      <c r="EA11" s="206">
        <v>0</v>
      </c>
      <c r="EB11" s="244">
        <v>0</v>
      </c>
      <c r="EC11" s="246">
        <v>0</v>
      </c>
      <c r="ED11" s="246">
        <v>0</v>
      </c>
      <c r="EE11" s="246">
        <v>0</v>
      </c>
      <c r="EF11" s="247"/>
    </row>
    <row r="12" s="191" customFormat="1" ht="93" customHeight="1" spans="2:136">
      <c r="B12" s="210"/>
      <c r="C12" s="207"/>
      <c r="D12" s="211" t="s">
        <v>55</v>
      </c>
      <c r="E12" s="211" t="s">
        <v>56</v>
      </c>
      <c r="F12" s="205">
        <v>0</v>
      </c>
      <c r="G12" s="206">
        <v>0</v>
      </c>
      <c r="H12" s="206">
        <v>0</v>
      </c>
      <c r="I12" s="206">
        <v>0</v>
      </c>
      <c r="J12" s="206">
        <v>0</v>
      </c>
      <c r="K12" s="206">
        <v>0</v>
      </c>
      <c r="L12" s="206">
        <v>0</v>
      </c>
      <c r="M12" s="206">
        <v>0</v>
      </c>
      <c r="N12" s="206">
        <v>0</v>
      </c>
      <c r="O12" s="206">
        <v>0</v>
      </c>
      <c r="P12" s="206">
        <v>0</v>
      </c>
      <c r="Q12" s="243">
        <v>0</v>
      </c>
      <c r="R12" s="249">
        <v>0</v>
      </c>
      <c r="S12" s="250">
        <v>0</v>
      </c>
      <c r="T12" s="250">
        <v>0</v>
      </c>
      <c r="U12" s="251">
        <v>0</v>
      </c>
      <c r="V12" s="252"/>
      <c r="W12" s="205">
        <v>0</v>
      </c>
      <c r="X12" s="206">
        <v>0</v>
      </c>
      <c r="Y12" s="206">
        <v>18892.5</v>
      </c>
      <c r="Z12" s="206">
        <v>0</v>
      </c>
      <c r="AA12" s="206">
        <v>20034.41</v>
      </c>
      <c r="AB12" s="206">
        <v>0</v>
      </c>
      <c r="AC12" s="206">
        <v>123.75</v>
      </c>
      <c r="AD12" s="206">
        <v>1930.46</v>
      </c>
      <c r="AE12" s="206">
        <v>2050</v>
      </c>
      <c r="AF12" s="206">
        <v>4431.45</v>
      </c>
      <c r="AG12" s="206">
        <v>8267.4</v>
      </c>
      <c r="AH12" s="243">
        <v>0</v>
      </c>
      <c r="AI12" s="249">
        <v>44606.12</v>
      </c>
      <c r="AJ12" s="250">
        <f>AI12/38857</f>
        <v>1.14795583807293</v>
      </c>
      <c r="AK12" s="250">
        <v>11123.85</v>
      </c>
      <c r="AL12" s="251">
        <f>AK12/38857</f>
        <v>0.286276603958103</v>
      </c>
      <c r="AM12" s="260" t="s">
        <v>57</v>
      </c>
      <c r="AN12" s="205">
        <v>171074.5</v>
      </c>
      <c r="AO12" s="206">
        <v>136451.59</v>
      </c>
      <c r="AP12" s="206">
        <v>120974.81</v>
      </c>
      <c r="AQ12" s="206">
        <v>125990.68</v>
      </c>
      <c r="AR12" s="206">
        <v>168750.13</v>
      </c>
      <c r="AS12" s="206">
        <v>153884.63</v>
      </c>
      <c r="AT12" s="206">
        <v>241265.48</v>
      </c>
      <c r="AU12" s="206">
        <v>157463</v>
      </c>
      <c r="AV12" s="206">
        <v>138489.49</v>
      </c>
      <c r="AW12" s="206">
        <v>158118.1</v>
      </c>
      <c r="AX12" s="206">
        <v>132249</v>
      </c>
      <c r="AY12" s="243">
        <v>243421.51</v>
      </c>
      <c r="AZ12" s="264">
        <v>1839715.08</v>
      </c>
      <c r="BA12" s="265">
        <f>AZ12/21978</f>
        <v>83.7071198471199</v>
      </c>
      <c r="BB12" s="265">
        <v>108417.84</v>
      </c>
      <c r="BC12" s="265">
        <f>BB12/21978</f>
        <v>4.93301665301665</v>
      </c>
      <c r="BD12" s="266" t="s">
        <v>58</v>
      </c>
      <c r="BE12" s="205">
        <v>96093.71</v>
      </c>
      <c r="BF12" s="206">
        <v>173799</v>
      </c>
      <c r="BG12" s="206">
        <v>117328.21</v>
      </c>
      <c r="BH12" s="206">
        <v>159636.94</v>
      </c>
      <c r="BI12" s="206">
        <v>128995</v>
      </c>
      <c r="BJ12" s="206">
        <v>192085.59</v>
      </c>
      <c r="BK12" s="206">
        <v>212391.75</v>
      </c>
      <c r="BL12" s="206">
        <v>121803.6</v>
      </c>
      <c r="BM12" s="206">
        <v>107613.64</v>
      </c>
      <c r="BN12" s="206">
        <v>136021.6</v>
      </c>
      <c r="BO12" s="206">
        <v>179529.95</v>
      </c>
      <c r="BP12" s="243">
        <v>175842.86</v>
      </c>
      <c r="BQ12" s="264"/>
      <c r="BR12" s="265"/>
      <c r="BS12" s="265"/>
      <c r="BT12" s="267"/>
      <c r="BU12" s="268"/>
      <c r="BV12" s="205">
        <v>149152.1</v>
      </c>
      <c r="BW12" s="206">
        <v>116785</v>
      </c>
      <c r="BX12" s="206">
        <v>116785</v>
      </c>
      <c r="BY12" s="206">
        <v>146155</v>
      </c>
      <c r="BZ12" s="206">
        <v>133535.4</v>
      </c>
      <c r="CA12" s="206">
        <v>162267.72</v>
      </c>
      <c r="CB12" s="206">
        <v>234792.39</v>
      </c>
      <c r="CC12" s="206">
        <v>151230.74</v>
      </c>
      <c r="CD12" s="206">
        <v>161333.7</v>
      </c>
      <c r="CE12" s="206">
        <v>169526.4</v>
      </c>
      <c r="CF12" s="206">
        <v>139403</v>
      </c>
      <c r="CG12" s="243">
        <v>244597.6</v>
      </c>
      <c r="CH12" s="264"/>
      <c r="CI12" s="265"/>
      <c r="CJ12" s="265"/>
      <c r="CK12" s="267"/>
      <c r="CL12" s="268"/>
      <c r="CM12" s="205">
        <v>167257.25</v>
      </c>
      <c r="CN12" s="206">
        <v>130392.5</v>
      </c>
      <c r="CO12" s="206">
        <v>138314.71</v>
      </c>
      <c r="CP12" s="206">
        <v>162198.71</v>
      </c>
      <c r="CQ12" s="206"/>
      <c r="CR12" s="206"/>
      <c r="CS12" s="206"/>
      <c r="CT12" s="206"/>
      <c r="CU12" s="206"/>
      <c r="CV12" s="206"/>
      <c r="CW12" s="206"/>
      <c r="CX12" s="243"/>
      <c r="CY12" s="249">
        <v>569739.46</v>
      </c>
      <c r="CZ12" s="250">
        <f>CY12/11710</f>
        <v>48.6540956447481</v>
      </c>
      <c r="DA12" s="250">
        <v>28423.71</v>
      </c>
      <c r="DB12" s="251">
        <f>DA12/11710</f>
        <v>2.42730230572161</v>
      </c>
      <c r="DC12" s="260" t="s">
        <v>59</v>
      </c>
      <c r="DF12" s="205">
        <v>167257.25</v>
      </c>
      <c r="DG12" s="249">
        <v>167257.25</v>
      </c>
      <c r="DH12" s="250"/>
      <c r="DI12" s="250"/>
      <c r="DJ12" s="251"/>
      <c r="DK12" s="278" t="s">
        <v>35</v>
      </c>
      <c r="DM12" s="206">
        <v>130392.5</v>
      </c>
      <c r="DN12" s="249">
        <v>130392.5</v>
      </c>
      <c r="DO12" s="250">
        <f>DN12/4100</f>
        <v>31.8030487804878</v>
      </c>
      <c r="DP12" s="250"/>
      <c r="DQ12" s="251"/>
      <c r="DR12" s="260" t="s">
        <v>60</v>
      </c>
      <c r="DT12" s="206">
        <v>138314.71</v>
      </c>
      <c r="DU12" s="249">
        <v>136634.71</v>
      </c>
      <c r="DV12" s="250"/>
      <c r="DW12" s="250">
        <v>1680</v>
      </c>
      <c r="DX12" s="251"/>
      <c r="DY12" s="278" t="s">
        <v>35</v>
      </c>
      <c r="EA12" s="206">
        <v>162198.71</v>
      </c>
      <c r="EB12" s="249">
        <v>135455</v>
      </c>
      <c r="EC12" s="250">
        <f>EB12/7610</f>
        <v>17.799605781866</v>
      </c>
      <c r="ED12" s="250">
        <v>26743.71</v>
      </c>
      <c r="EE12" s="251">
        <f>ED12/7610</f>
        <v>3.51428515111695</v>
      </c>
      <c r="EF12" s="260" t="s">
        <v>61</v>
      </c>
    </row>
    <row r="13" s="191" customFormat="1" ht="45" customHeight="1" spans="2:136">
      <c r="B13" s="212" t="s">
        <v>62</v>
      </c>
      <c r="C13" s="213"/>
      <c r="D13" s="213"/>
      <c r="E13" s="214"/>
      <c r="F13" s="215">
        <f t="shared" ref="F13:AD13" si="0">SUM(F7:F12)</f>
        <v>1164836.99</v>
      </c>
      <c r="G13" s="215">
        <f t="shared" si="0"/>
        <v>1774706.9</v>
      </c>
      <c r="H13" s="215">
        <f t="shared" si="0"/>
        <v>1856619.34</v>
      </c>
      <c r="I13" s="215">
        <f t="shared" si="0"/>
        <v>1839349.46</v>
      </c>
      <c r="J13" s="215">
        <f t="shared" si="0"/>
        <v>1921335.52</v>
      </c>
      <c r="K13" s="215">
        <f t="shared" si="0"/>
        <v>1737139.93</v>
      </c>
      <c r="L13" s="215">
        <f t="shared" si="0"/>
        <v>2471005.03</v>
      </c>
      <c r="M13" s="215">
        <f t="shared" si="0"/>
        <v>1619602.52</v>
      </c>
      <c r="N13" s="215">
        <f t="shared" si="0"/>
        <v>1808983.18</v>
      </c>
      <c r="O13" s="215">
        <f t="shared" si="0"/>
        <v>1895753.28</v>
      </c>
      <c r="P13" s="215">
        <f t="shared" si="0"/>
        <v>2000132.64</v>
      </c>
      <c r="Q13" s="253">
        <f t="shared" si="0"/>
        <v>2541538.03</v>
      </c>
      <c r="R13"/>
      <c r="S13" s="254"/>
      <c r="T13"/>
      <c r="U13"/>
      <c r="V13"/>
      <c r="W13" s="215">
        <f t="shared" si="0"/>
        <v>1634868.26</v>
      </c>
      <c r="X13" s="215">
        <f t="shared" si="0"/>
        <v>1673417.19</v>
      </c>
      <c r="Y13" s="215">
        <f t="shared" si="0"/>
        <v>1812538.95</v>
      </c>
      <c r="Z13" s="215">
        <f t="shared" si="0"/>
        <v>1782582.9</v>
      </c>
      <c r="AA13" s="215">
        <f t="shared" si="0"/>
        <v>1899776.52</v>
      </c>
      <c r="AB13" s="215">
        <f t="shared" si="0"/>
        <v>1888402.87</v>
      </c>
      <c r="AC13" s="215">
        <f t="shared" si="0"/>
        <v>2777978.15</v>
      </c>
      <c r="AD13" s="215">
        <f t="shared" si="0"/>
        <v>1862568.15</v>
      </c>
      <c r="AE13" s="215">
        <f t="shared" ref="AE13:CX13" si="1">SUM(AE7:AE12)</f>
        <v>1739034.28</v>
      </c>
      <c r="AF13" s="215">
        <f t="shared" si="1"/>
        <v>2140613.74</v>
      </c>
      <c r="AG13" s="215">
        <f t="shared" si="1"/>
        <v>2641545.43</v>
      </c>
      <c r="AH13" s="253">
        <f t="shared" si="1"/>
        <v>2744329.82</v>
      </c>
      <c r="AI13"/>
      <c r="AJ13"/>
      <c r="AK13"/>
      <c r="AL13"/>
      <c r="AM13"/>
      <c r="AN13" s="215">
        <f t="shared" ref="AN13:BP13" si="2">SUM(AN7:AN12)</f>
        <v>1888081.68</v>
      </c>
      <c r="AO13" s="215">
        <f t="shared" si="2"/>
        <v>1568110.63</v>
      </c>
      <c r="AP13" s="215">
        <f t="shared" si="2"/>
        <v>2098135.71</v>
      </c>
      <c r="AQ13" s="215">
        <f t="shared" si="2"/>
        <v>1968838.72</v>
      </c>
      <c r="AR13" s="215">
        <f t="shared" si="2"/>
        <v>2357664.82</v>
      </c>
      <c r="AS13" s="215">
        <f t="shared" si="2"/>
        <v>1789151.9</v>
      </c>
      <c r="AT13" s="215">
        <f t="shared" si="2"/>
        <v>2598441.85</v>
      </c>
      <c r="AU13" s="215">
        <f t="shared" si="2"/>
        <v>1894245.24</v>
      </c>
      <c r="AV13" s="215">
        <f t="shared" si="2"/>
        <v>1727754.92</v>
      </c>
      <c r="AW13" s="215">
        <f t="shared" si="2"/>
        <v>1676186.83</v>
      </c>
      <c r="AX13" s="215">
        <f t="shared" si="2"/>
        <v>2403941.89</v>
      </c>
      <c r="AY13" s="253">
        <f t="shared" si="2"/>
        <v>2542150.56</v>
      </c>
      <c r="AZ13"/>
      <c r="BA13"/>
      <c r="BB13"/>
      <c r="BC13"/>
      <c r="BD13"/>
      <c r="BE13" s="215">
        <f t="shared" si="2"/>
        <v>1334046.44</v>
      </c>
      <c r="BF13" s="215">
        <f t="shared" si="2"/>
        <v>1485131.6</v>
      </c>
      <c r="BG13" s="215">
        <f t="shared" si="2"/>
        <v>1347280.91</v>
      </c>
      <c r="BH13" s="215">
        <f t="shared" si="2"/>
        <v>1541755.51</v>
      </c>
      <c r="BI13" s="215">
        <f t="shared" si="2"/>
        <v>1496962.25</v>
      </c>
      <c r="BJ13" s="215">
        <f t="shared" si="2"/>
        <v>2517177.92</v>
      </c>
      <c r="BK13" s="215">
        <f t="shared" si="2"/>
        <v>2512940.83</v>
      </c>
      <c r="BL13" s="215">
        <f t="shared" si="2"/>
        <v>1615322.49</v>
      </c>
      <c r="BM13" s="215">
        <f t="shared" si="2"/>
        <v>1568683.13</v>
      </c>
      <c r="BN13" s="215">
        <f t="shared" si="2"/>
        <v>1653528.39</v>
      </c>
      <c r="BO13" s="215">
        <f t="shared" si="2"/>
        <v>1872982.42</v>
      </c>
      <c r="BP13" s="215">
        <f t="shared" si="2"/>
        <v>2636355.13</v>
      </c>
      <c r="BQ13"/>
      <c r="BR13"/>
      <c r="BS13"/>
      <c r="BT13"/>
      <c r="BU13"/>
      <c r="BV13" s="215">
        <f t="shared" si="1"/>
        <v>1354917.54</v>
      </c>
      <c r="BW13" s="215">
        <f t="shared" si="1"/>
        <v>1162629.53</v>
      </c>
      <c r="BX13" s="215">
        <f t="shared" si="1"/>
        <v>1748544.43</v>
      </c>
      <c r="BY13" s="215">
        <f t="shared" si="1"/>
        <v>1287926.92</v>
      </c>
      <c r="BZ13" s="215">
        <f t="shared" si="1"/>
        <v>1459463.83</v>
      </c>
      <c r="CA13" s="215">
        <f t="shared" si="1"/>
        <v>1498749.09</v>
      </c>
      <c r="CB13" s="215">
        <f t="shared" si="1"/>
        <v>2244030.25</v>
      </c>
      <c r="CC13" s="215">
        <f t="shared" si="1"/>
        <v>1886687.98</v>
      </c>
      <c r="CD13" s="215">
        <f t="shared" si="1"/>
        <v>1764684.99</v>
      </c>
      <c r="CE13" s="215">
        <f t="shared" si="1"/>
        <v>2044163.74</v>
      </c>
      <c r="CF13" s="215">
        <f t="shared" si="1"/>
        <v>2032923.33</v>
      </c>
      <c r="CG13" s="215">
        <f t="shared" si="1"/>
        <v>2945344.68</v>
      </c>
      <c r="CH13"/>
      <c r="CI13"/>
      <c r="CJ13"/>
      <c r="CK13"/>
      <c r="CL13"/>
      <c r="CM13" s="215">
        <f t="shared" si="1"/>
        <v>1539355.38</v>
      </c>
      <c r="CN13" s="215">
        <f t="shared" si="1"/>
        <v>1481789.85</v>
      </c>
      <c r="CO13" s="215">
        <f t="shared" si="1"/>
        <v>1887289.98</v>
      </c>
      <c r="CP13" s="215">
        <f t="shared" si="1"/>
        <v>1804844.29</v>
      </c>
      <c r="CQ13" s="215">
        <f t="shared" si="1"/>
        <v>0</v>
      </c>
      <c r="CR13" s="215">
        <f t="shared" si="1"/>
        <v>0</v>
      </c>
      <c r="CS13" s="215">
        <f t="shared" si="1"/>
        <v>0</v>
      </c>
      <c r="CT13" s="215">
        <f t="shared" si="1"/>
        <v>0</v>
      </c>
      <c r="CU13" s="215">
        <f t="shared" si="1"/>
        <v>0</v>
      </c>
      <c r="CV13" s="215">
        <f t="shared" si="1"/>
        <v>0</v>
      </c>
      <c r="CW13" s="215">
        <f t="shared" si="1"/>
        <v>0</v>
      </c>
      <c r="CX13" s="253">
        <f t="shared" si="1"/>
        <v>0</v>
      </c>
      <c r="CY13"/>
      <c r="CZ13"/>
      <c r="DA13"/>
      <c r="DB13"/>
      <c r="DC13"/>
      <c r="DF13" s="253">
        <f t="shared" ref="DF13" si="3">SUM(DF7:DF12)</f>
        <v>1539355.38</v>
      </c>
      <c r="DG13"/>
      <c r="DH13"/>
      <c r="DI13"/>
      <c r="DJ13"/>
      <c r="DK13"/>
      <c r="DM13" s="253">
        <f t="shared" ref="DM13" si="4">SUM(DM7:DM12)</f>
        <v>1481789.85</v>
      </c>
      <c r="DN13"/>
      <c r="DO13"/>
      <c r="DP13"/>
      <c r="DQ13"/>
      <c r="DR13"/>
      <c r="DT13" s="253">
        <f t="shared" ref="DT13" si="5">SUM(DT7:DT12)</f>
        <v>1887289.98</v>
      </c>
      <c r="DU13"/>
      <c r="DV13"/>
      <c r="DW13"/>
      <c r="DX13"/>
      <c r="DY13"/>
      <c r="EA13" s="253">
        <f t="shared" ref="EA13" si="6">SUM(EA7:EA12)</f>
        <v>1804844.29</v>
      </c>
      <c r="EB13"/>
      <c r="EC13"/>
      <c r="ED13"/>
      <c r="EE13"/>
      <c r="EF13"/>
    </row>
    <row r="14" ht="48.75" customHeight="1" spans="2:107">
      <c r="B14" s="216" t="s">
        <v>63</v>
      </c>
      <c r="C14" s="217"/>
      <c r="D14" s="217"/>
      <c r="E14" s="218"/>
      <c r="F14" s="219">
        <f>SUM(F13:Q13)</f>
        <v>22631002.82</v>
      </c>
      <c r="G14" s="220"/>
      <c r="H14" s="220"/>
      <c r="I14" s="220"/>
      <c r="J14" s="220"/>
      <c r="K14" s="220"/>
      <c r="L14" s="220"/>
      <c r="M14" s="220"/>
      <c r="N14" s="220"/>
      <c r="O14" s="220"/>
      <c r="P14" s="220"/>
      <c r="Q14" s="255"/>
      <c r="R14" s="227"/>
      <c r="S14" s="227"/>
      <c r="T14" s="227"/>
      <c r="U14" s="227"/>
      <c r="V14" s="227"/>
      <c r="W14" s="219">
        <f>SUM(W13:AH13)</f>
        <v>24597656.26</v>
      </c>
      <c r="X14" s="220"/>
      <c r="Y14" s="220"/>
      <c r="Z14" s="220"/>
      <c r="AA14" s="220"/>
      <c r="AB14" s="220"/>
      <c r="AC14" s="220"/>
      <c r="AD14" s="220"/>
      <c r="AE14" s="220"/>
      <c r="AF14" s="220"/>
      <c r="AG14" s="220"/>
      <c r="AH14" s="255"/>
      <c r="AI14" s="227"/>
      <c r="AJ14" s="227"/>
      <c r="AK14" s="227"/>
      <c r="AL14" s="227"/>
      <c r="AM14" s="227"/>
      <c r="AN14" s="219">
        <f>SUM(AN13:AY13)</f>
        <v>24512704.75</v>
      </c>
      <c r="AO14" s="220"/>
      <c r="AP14" s="220"/>
      <c r="AQ14" s="220"/>
      <c r="AR14" s="220"/>
      <c r="AS14" s="220"/>
      <c r="AT14" s="220"/>
      <c r="AU14" s="220"/>
      <c r="AV14" s="220"/>
      <c r="AW14" s="220"/>
      <c r="AX14" s="220"/>
      <c r="AY14" s="255"/>
      <c r="AZ14" s="227"/>
      <c r="BA14" s="227"/>
      <c r="BB14" s="227"/>
      <c r="BC14" s="227"/>
      <c r="BD14" s="227"/>
      <c r="BE14" s="219">
        <f>SUM(BE13:BP13)</f>
        <v>21582167.02</v>
      </c>
      <c r="BF14" s="220"/>
      <c r="BG14" s="220"/>
      <c r="BH14" s="220"/>
      <c r="BI14" s="220"/>
      <c r="BJ14" s="220"/>
      <c r="BK14" s="220"/>
      <c r="BL14" s="220"/>
      <c r="BM14" s="220"/>
      <c r="BN14" s="220"/>
      <c r="BO14" s="220"/>
      <c r="BP14" s="255"/>
      <c r="BQ14" s="227"/>
      <c r="BR14" s="227"/>
      <c r="BS14" s="227"/>
      <c r="BT14" s="227"/>
      <c r="BU14" s="227"/>
      <c r="BV14" s="219">
        <f>SUM(BV13:CG13)</f>
        <v>21430066.31</v>
      </c>
      <c r="BW14" s="220"/>
      <c r="BX14" s="220"/>
      <c r="BY14" s="220"/>
      <c r="BZ14" s="220"/>
      <c r="CA14" s="220"/>
      <c r="CB14" s="220"/>
      <c r="CC14" s="220"/>
      <c r="CD14" s="220"/>
      <c r="CE14" s="220"/>
      <c r="CF14" s="220"/>
      <c r="CG14" s="255"/>
      <c r="CH14" s="227"/>
      <c r="CI14" s="227"/>
      <c r="CJ14" s="227"/>
      <c r="CK14" s="227"/>
      <c r="CL14" s="227"/>
      <c r="CM14" s="269">
        <f>SUM(CM13:CX13)</f>
        <v>6713279.5</v>
      </c>
      <c r="CN14" s="270"/>
      <c r="CO14" s="270"/>
      <c r="CP14" s="270"/>
      <c r="CQ14" s="270"/>
      <c r="CR14" s="270"/>
      <c r="CS14" s="270"/>
      <c r="CT14" s="270"/>
      <c r="CU14" s="270"/>
      <c r="CV14" s="270"/>
      <c r="CW14" s="270"/>
      <c r="CX14" s="270"/>
      <c r="CY14" s="270"/>
      <c r="CZ14" s="270"/>
      <c r="DA14" s="270"/>
      <c r="DB14" s="270"/>
      <c r="DC14" s="270"/>
    </row>
    <row r="15" ht="15.75" spans="2:136">
      <c r="B15" s="221"/>
      <c r="C15" s="221"/>
      <c r="D15" s="221"/>
      <c r="E15" s="221"/>
      <c r="F15" s="222"/>
      <c r="G15" s="223"/>
      <c r="H15" s="223"/>
      <c r="I15" s="223"/>
      <c r="J15" s="223"/>
      <c r="K15" s="223"/>
      <c r="L15" s="223"/>
      <c r="M15" s="223"/>
      <c r="N15" s="223"/>
      <c r="O15" s="223"/>
      <c r="P15" s="223"/>
      <c r="Q15" s="256"/>
      <c r="R15" s="227"/>
      <c r="S15" s="227"/>
      <c r="T15" s="227"/>
      <c r="U15" s="227"/>
      <c r="V15" s="227"/>
      <c r="W15" s="222"/>
      <c r="X15" s="223"/>
      <c r="Y15" s="223"/>
      <c r="Z15" s="223"/>
      <c r="AA15" s="223"/>
      <c r="AB15" s="223"/>
      <c r="AC15" s="223"/>
      <c r="AD15" s="223"/>
      <c r="AE15" s="223"/>
      <c r="AF15" s="223"/>
      <c r="AG15" s="223"/>
      <c r="AH15" s="256"/>
      <c r="AI15" s="227"/>
      <c r="AJ15" s="227"/>
      <c r="AK15" s="227"/>
      <c r="AL15" s="227"/>
      <c r="AM15" s="227"/>
      <c r="AZ15" s="227"/>
      <c r="BA15" s="227"/>
      <c r="BB15" s="227"/>
      <c r="BC15" s="227"/>
      <c r="BD15" s="227"/>
      <c r="BE15" s="222"/>
      <c r="BF15" s="223"/>
      <c r="BG15" s="223"/>
      <c r="BH15" s="223"/>
      <c r="BI15" s="223"/>
      <c r="BJ15" s="223"/>
      <c r="BK15" s="223"/>
      <c r="BL15" s="223"/>
      <c r="BM15" s="223"/>
      <c r="BN15" s="223"/>
      <c r="BO15" s="223"/>
      <c r="BP15" s="256"/>
      <c r="BQ15" s="227"/>
      <c r="BR15" s="227"/>
      <c r="BS15" s="227"/>
      <c r="BT15" s="227"/>
      <c r="BU15" s="227"/>
      <c r="BV15" s="222"/>
      <c r="BW15" s="223"/>
      <c r="BX15" s="223"/>
      <c r="BY15" s="223"/>
      <c r="BZ15" s="223"/>
      <c r="CA15" s="223"/>
      <c r="CB15" s="223"/>
      <c r="CC15" s="223"/>
      <c r="CD15" s="223"/>
      <c r="CE15" s="223"/>
      <c r="CF15" s="223"/>
      <c r="CG15" s="256"/>
      <c r="CH15" s="227"/>
      <c r="CI15" s="227"/>
      <c r="CJ15" s="227"/>
      <c r="CK15" s="227"/>
      <c r="CL15" s="227"/>
      <c r="CM15" s="271" t="s">
        <v>64</v>
      </c>
      <c r="CN15" s="272"/>
      <c r="CO15" s="272"/>
      <c r="CP15" s="272"/>
      <c r="CQ15" s="272"/>
      <c r="CR15" s="272"/>
      <c r="CS15" s="272"/>
      <c r="CT15" s="272"/>
      <c r="CU15" s="272"/>
      <c r="CV15" s="272"/>
      <c r="CW15" s="272"/>
      <c r="CX15" s="272"/>
      <c r="CY15" s="272"/>
      <c r="CZ15" s="272"/>
      <c r="DA15" s="272"/>
      <c r="DB15" s="272"/>
      <c r="DC15" s="272"/>
      <c r="DF15" s="276" t="s">
        <v>65</v>
      </c>
      <c r="DG15" s="277"/>
      <c r="DH15" s="277"/>
      <c r="DI15" s="277"/>
      <c r="DJ15" s="277"/>
      <c r="DK15" s="279"/>
      <c r="DM15" s="276" t="s">
        <v>66</v>
      </c>
      <c r="DN15" s="277"/>
      <c r="DO15" s="277"/>
      <c r="DP15" s="277"/>
      <c r="DQ15" s="277"/>
      <c r="DR15" s="279"/>
      <c r="DT15" s="276" t="s">
        <v>67</v>
      </c>
      <c r="DU15" s="277"/>
      <c r="DV15" s="277"/>
      <c r="DW15" s="277"/>
      <c r="DX15" s="277"/>
      <c r="DY15" s="279"/>
      <c r="EA15" s="276" t="s">
        <v>67</v>
      </c>
      <c r="EB15" s="277"/>
      <c r="EC15" s="277"/>
      <c r="ED15" s="277"/>
      <c r="EE15" s="277"/>
      <c r="EF15" s="279"/>
    </row>
    <row r="16" ht="16.5" spans="2:136">
      <c r="B16" s="224"/>
      <c r="C16" s="224"/>
      <c r="D16" s="224"/>
      <c r="E16" s="224"/>
      <c r="F16" s="225"/>
      <c r="G16" s="226"/>
      <c r="H16" s="226"/>
      <c r="I16" s="226"/>
      <c r="J16" s="226"/>
      <c r="K16" s="226"/>
      <c r="L16" s="226"/>
      <c r="M16" s="226"/>
      <c r="N16" s="226"/>
      <c r="O16" s="226"/>
      <c r="P16" s="226"/>
      <c r="Q16" s="257"/>
      <c r="R16" s="227"/>
      <c r="S16" s="227"/>
      <c r="T16" s="227"/>
      <c r="U16" s="227"/>
      <c r="V16" s="227"/>
      <c r="W16" s="225"/>
      <c r="X16" s="226"/>
      <c r="Y16" s="226"/>
      <c r="Z16" s="226"/>
      <c r="AA16" s="226"/>
      <c r="AB16" s="226"/>
      <c r="AC16" s="226"/>
      <c r="AD16" s="226"/>
      <c r="AE16" s="226"/>
      <c r="AF16" s="226"/>
      <c r="AG16" s="226"/>
      <c r="AH16" s="257"/>
      <c r="AI16" s="227"/>
      <c r="AJ16" s="227"/>
      <c r="AK16" s="227"/>
      <c r="AL16" s="227"/>
      <c r="AM16" s="227"/>
      <c r="AZ16" s="227"/>
      <c r="BA16" s="227"/>
      <c r="BB16" s="227"/>
      <c r="BC16" s="227"/>
      <c r="BD16" s="227"/>
      <c r="BE16" s="225"/>
      <c r="BF16" s="226"/>
      <c r="BG16" s="226"/>
      <c r="BH16" s="226"/>
      <c r="BI16" s="226"/>
      <c r="BJ16" s="226"/>
      <c r="BK16" s="226"/>
      <c r="BL16" s="226"/>
      <c r="BM16" s="226"/>
      <c r="BN16" s="226"/>
      <c r="BO16" s="226"/>
      <c r="BP16" s="257"/>
      <c r="BQ16" s="227"/>
      <c r="BR16" s="227"/>
      <c r="BS16" s="227"/>
      <c r="BT16" s="227"/>
      <c r="BU16" s="227"/>
      <c r="BV16" s="225"/>
      <c r="BW16" s="226"/>
      <c r="BX16" s="226"/>
      <c r="BY16" s="226"/>
      <c r="BZ16" s="226"/>
      <c r="CA16" s="226"/>
      <c r="CB16" s="226"/>
      <c r="CC16" s="226"/>
      <c r="CD16" s="226"/>
      <c r="CE16" s="226"/>
      <c r="CF16" s="226"/>
      <c r="CG16" s="257"/>
      <c r="CH16" s="227"/>
      <c r="CI16" s="227"/>
      <c r="CJ16" s="227"/>
      <c r="CK16" s="227"/>
      <c r="CL16" s="227"/>
      <c r="CM16" s="273"/>
      <c r="CN16" s="274"/>
      <c r="CO16" s="274"/>
      <c r="CP16" s="274"/>
      <c r="CQ16" s="274"/>
      <c r="CR16" s="274"/>
      <c r="CS16" s="274"/>
      <c r="CT16" s="274"/>
      <c r="CU16" s="274"/>
      <c r="CV16" s="274"/>
      <c r="CW16" s="274"/>
      <c r="CX16" s="274"/>
      <c r="CY16" s="274"/>
      <c r="CZ16" s="274"/>
      <c r="DA16" s="274"/>
      <c r="DB16" s="274"/>
      <c r="DC16" s="274"/>
      <c r="DF16" s="273"/>
      <c r="DG16" s="274"/>
      <c r="DH16" s="274"/>
      <c r="DI16" s="274"/>
      <c r="DJ16" s="274"/>
      <c r="DK16" s="280"/>
      <c r="DM16" s="273"/>
      <c r="DN16" s="274"/>
      <c r="DO16" s="274"/>
      <c r="DP16" s="274"/>
      <c r="DQ16" s="274"/>
      <c r="DR16" s="280"/>
      <c r="DT16" s="273"/>
      <c r="DU16" s="274"/>
      <c r="DV16" s="274"/>
      <c r="DW16" s="274"/>
      <c r="DX16" s="274"/>
      <c r="DY16" s="280"/>
      <c r="EA16" s="273"/>
      <c r="EB16" s="274"/>
      <c r="EC16" s="274"/>
      <c r="ED16" s="274"/>
      <c r="EE16" s="274"/>
      <c r="EF16" s="280"/>
    </row>
    <row r="17" customHeight="1" spans="2:131">
      <c r="B17" s="227" t="s">
        <v>68</v>
      </c>
      <c r="C17" s="227"/>
      <c r="D17" s="227"/>
      <c r="E17" s="227"/>
      <c r="F17" s="227"/>
      <c r="G17" s="227"/>
      <c r="H17" s="227"/>
      <c r="I17" s="227"/>
      <c r="J17" s="228"/>
      <c r="K17" s="228"/>
      <c r="L17" s="228"/>
      <c r="M17" s="228"/>
      <c r="N17" s="228"/>
      <c r="O17" s="228"/>
      <c r="P17" s="228"/>
      <c r="Q17" s="228"/>
      <c r="W17" s="228"/>
      <c r="X17" s="228"/>
      <c r="Y17" s="228"/>
      <c r="Z17" s="228"/>
      <c r="AA17" s="228"/>
      <c r="AB17" s="228"/>
      <c r="AC17" s="228"/>
      <c r="AD17" s="228"/>
      <c r="AE17" s="228"/>
      <c r="AF17" s="228"/>
      <c r="AG17" s="228"/>
      <c r="AH17" s="228"/>
      <c r="AN17" s="228"/>
      <c r="AO17" s="228"/>
      <c r="AP17" s="228"/>
      <c r="AQ17" s="228"/>
      <c r="AR17" s="228"/>
      <c r="AS17" s="228"/>
      <c r="AT17" s="228"/>
      <c r="AU17" s="228"/>
      <c r="AV17" s="228"/>
      <c r="AW17" s="228"/>
      <c r="AX17" s="228"/>
      <c r="AY17" s="228"/>
      <c r="BE17" s="228"/>
      <c r="BF17" s="228"/>
      <c r="BG17" s="228"/>
      <c r="BH17" s="228"/>
      <c r="BI17" s="228"/>
      <c r="BJ17" s="228"/>
      <c r="BK17" s="228"/>
      <c r="BL17" s="228"/>
      <c r="BM17" s="228"/>
      <c r="BN17" s="228"/>
      <c r="BO17" s="228"/>
      <c r="BP17" s="228"/>
      <c r="BV17" s="228"/>
      <c r="BW17" s="228"/>
      <c r="BX17" s="228"/>
      <c r="BY17" s="228"/>
      <c r="BZ17" s="228"/>
      <c r="CA17" s="228"/>
      <c r="CB17" s="228"/>
      <c r="CC17" s="228"/>
      <c r="CD17" s="228"/>
      <c r="CE17" s="228"/>
      <c r="CF17" s="228"/>
      <c r="CG17" s="228"/>
      <c r="CM17" s="228"/>
      <c r="CN17" s="228"/>
      <c r="CO17" s="228"/>
      <c r="CP17" s="228"/>
      <c r="CQ17" s="228"/>
      <c r="CR17" s="228"/>
      <c r="CS17" s="228"/>
      <c r="CT17" s="228"/>
      <c r="CU17" s="228"/>
      <c r="CV17" s="228"/>
      <c r="CW17" s="228"/>
      <c r="CX17" s="228"/>
      <c r="DF17" s="228"/>
      <c r="DM17" s="228"/>
      <c r="DT17" s="228"/>
      <c r="EA17" s="228"/>
    </row>
    <row r="18" customHeight="1" spans="2:131">
      <c r="B18" s="228"/>
      <c r="C18" s="228"/>
      <c r="D18" s="228"/>
      <c r="E18" s="228"/>
      <c r="F18" s="228"/>
      <c r="G18" s="228"/>
      <c r="H18" s="228"/>
      <c r="I18" s="228"/>
      <c r="J18" s="228"/>
      <c r="K18" s="228"/>
      <c r="L18" s="228"/>
      <c r="M18" s="228"/>
      <c r="N18" s="228"/>
      <c r="O18" s="228"/>
      <c r="P18" s="228"/>
      <c r="Q18" s="228"/>
      <c r="W18" s="228"/>
      <c r="X18" s="228"/>
      <c r="Y18" s="228"/>
      <c r="Z18" s="228"/>
      <c r="AA18" s="228"/>
      <c r="AB18" s="228"/>
      <c r="AC18" s="228"/>
      <c r="AD18" s="228"/>
      <c r="AE18" s="228"/>
      <c r="AF18" s="228"/>
      <c r="AG18" s="228"/>
      <c r="AH18" s="228"/>
      <c r="AN18" s="228"/>
      <c r="AO18" s="228"/>
      <c r="AP18" s="228"/>
      <c r="AQ18" s="228"/>
      <c r="AR18" s="228"/>
      <c r="AS18" s="228"/>
      <c r="AT18" s="228"/>
      <c r="AU18" s="228"/>
      <c r="AV18" s="228"/>
      <c r="AW18" s="228"/>
      <c r="AX18" s="228"/>
      <c r="AY18" s="228"/>
      <c r="BE18" s="228"/>
      <c r="BF18" s="228"/>
      <c r="BG18" s="228"/>
      <c r="BH18" s="228"/>
      <c r="BI18" s="228"/>
      <c r="BJ18" s="228"/>
      <c r="BK18" s="228"/>
      <c r="BL18" s="228"/>
      <c r="BM18" s="228"/>
      <c r="BN18" s="228"/>
      <c r="BO18" s="228"/>
      <c r="BP18" s="228"/>
      <c r="BV18" s="228"/>
      <c r="BW18" s="228"/>
      <c r="BX18" s="228"/>
      <c r="BY18" s="228"/>
      <c r="BZ18" s="228"/>
      <c r="CA18" s="228"/>
      <c r="CB18" s="228"/>
      <c r="CC18" s="228"/>
      <c r="CD18" s="228"/>
      <c r="CE18" s="228"/>
      <c r="CF18" s="228"/>
      <c r="CG18" s="228"/>
      <c r="CM18" s="228"/>
      <c r="CN18" s="228"/>
      <c r="CO18" s="228"/>
      <c r="CP18" s="228"/>
      <c r="CQ18" s="228"/>
      <c r="CR18" s="228"/>
      <c r="CS18" s="228"/>
      <c r="CT18" s="228"/>
      <c r="CU18" s="228"/>
      <c r="CV18" s="228"/>
      <c r="CW18" s="228"/>
      <c r="CX18" s="228"/>
      <c r="DF18" s="228"/>
      <c r="DM18" s="228"/>
      <c r="DT18" s="228"/>
      <c r="EA18" s="228"/>
    </row>
    <row r="19" ht="23.25" customHeight="1" spans="2:131">
      <c r="B19" s="229" t="s">
        <v>69</v>
      </c>
      <c r="C19" s="229"/>
      <c r="D19" s="229"/>
      <c r="E19" s="229"/>
      <c r="F19" s="229"/>
      <c r="G19" s="229"/>
      <c r="H19" s="229"/>
      <c r="I19" s="229"/>
      <c r="J19" s="229"/>
      <c r="K19" s="229"/>
      <c r="L19" s="229"/>
      <c r="M19" s="229"/>
      <c r="N19" s="229"/>
      <c r="O19" s="229"/>
      <c r="P19" s="229"/>
      <c r="Q19" s="229"/>
      <c r="W19" s="229"/>
      <c r="X19" s="229"/>
      <c r="Y19" s="229"/>
      <c r="Z19" s="229"/>
      <c r="AA19" s="229"/>
      <c r="AB19" s="229"/>
      <c r="AC19" s="229"/>
      <c r="AD19" s="229"/>
      <c r="AE19" s="229"/>
      <c r="AF19" s="229"/>
      <c r="AG19" s="229"/>
      <c r="AH19" s="229"/>
      <c r="AN19" s="229"/>
      <c r="AO19" s="229"/>
      <c r="AP19" s="229"/>
      <c r="AQ19" s="229"/>
      <c r="AR19" s="229"/>
      <c r="AS19" s="229"/>
      <c r="AT19" s="229"/>
      <c r="AU19" s="229"/>
      <c r="AV19" s="229"/>
      <c r="AW19" s="229"/>
      <c r="AX19" s="229"/>
      <c r="AY19" s="229"/>
      <c r="BE19" s="229"/>
      <c r="BF19" s="229"/>
      <c r="BG19" s="229"/>
      <c r="BH19" s="229"/>
      <c r="BI19" s="229"/>
      <c r="BJ19" s="229"/>
      <c r="BK19" s="229"/>
      <c r="BL19" s="229"/>
      <c r="BM19" s="229"/>
      <c r="BN19" s="229"/>
      <c r="BO19" s="229"/>
      <c r="BP19" s="229"/>
      <c r="BV19" s="229"/>
      <c r="BW19" s="229"/>
      <c r="BX19" s="229"/>
      <c r="BY19" s="229"/>
      <c r="BZ19" s="229"/>
      <c r="CA19" s="229"/>
      <c r="CB19" s="229"/>
      <c r="CC19" s="229"/>
      <c r="CD19" s="229"/>
      <c r="CE19" s="229"/>
      <c r="CF19" s="229"/>
      <c r="CG19" s="229"/>
      <c r="CM19" s="229"/>
      <c r="CN19" s="229"/>
      <c r="CO19" s="229"/>
      <c r="CP19" s="229"/>
      <c r="CQ19" s="229"/>
      <c r="CR19" s="229"/>
      <c r="CS19" s="229"/>
      <c r="CT19" s="229"/>
      <c r="CU19" s="229"/>
      <c r="CV19" s="229"/>
      <c r="CW19" s="229"/>
      <c r="CX19" s="229"/>
      <c r="DF19" s="229"/>
      <c r="DM19" s="229"/>
      <c r="DT19" s="229"/>
      <c r="EA19" s="229"/>
    </row>
    <row r="20" ht="159" customHeight="1" spans="2:131">
      <c r="B20" s="230" t="s">
        <v>70</v>
      </c>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61"/>
      <c r="AR20" s="261"/>
      <c r="AS20" s="261"/>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c r="BX20" s="261"/>
      <c r="BY20" s="261"/>
      <c r="BZ20" s="261"/>
      <c r="CA20" s="261"/>
      <c r="CB20" s="261"/>
      <c r="CC20" s="261"/>
      <c r="CD20" s="261"/>
      <c r="CE20" s="261"/>
      <c r="CF20" s="261"/>
      <c r="CG20" s="261"/>
      <c r="CH20" s="261"/>
      <c r="CI20" s="261"/>
      <c r="CJ20" s="261"/>
      <c r="CK20" s="261"/>
      <c r="CL20" s="261"/>
      <c r="CM20" s="261"/>
      <c r="CN20" s="261"/>
      <c r="CO20" s="261"/>
      <c r="CP20" s="261"/>
      <c r="CQ20" s="261"/>
      <c r="CR20" s="261"/>
      <c r="CS20" s="261"/>
      <c r="CT20" s="261"/>
      <c r="CU20" s="261"/>
      <c r="CV20" s="261"/>
      <c r="CW20" s="261"/>
      <c r="CX20" s="261"/>
      <c r="DF20" s="261"/>
      <c r="DM20" s="261"/>
      <c r="DT20" s="261"/>
      <c r="EA20" s="261"/>
    </row>
  </sheetData>
  <mergeCells count="80">
    <mergeCell ref="B2:AY2"/>
    <mergeCell ref="BE2:CX2"/>
    <mergeCell ref="F4:AY4"/>
    <mergeCell ref="BE4:CX4"/>
    <mergeCell ref="F5:Q5"/>
    <mergeCell ref="W5:AH5"/>
    <mergeCell ref="AN5:AY5"/>
    <mergeCell ref="BE5:BP5"/>
    <mergeCell ref="BV5:CG5"/>
    <mergeCell ref="CM5:CX5"/>
    <mergeCell ref="B13:E13"/>
    <mergeCell ref="B14:E14"/>
    <mergeCell ref="F14:Q14"/>
    <mergeCell ref="W14:AH14"/>
    <mergeCell ref="AN14:AY14"/>
    <mergeCell ref="BE14:BP14"/>
    <mergeCell ref="BV14:CG14"/>
    <mergeCell ref="CM14:DC14"/>
    <mergeCell ref="B20:AP20"/>
    <mergeCell ref="B4:B6"/>
    <mergeCell ref="B7:B12"/>
    <mergeCell ref="C4:C6"/>
    <mergeCell ref="C7:C12"/>
    <mergeCell ref="D4:D6"/>
    <mergeCell ref="E4:E6"/>
    <mergeCell ref="R5:R6"/>
    <mergeCell ref="S5:S6"/>
    <mergeCell ref="T5:T6"/>
    <mergeCell ref="U5:U6"/>
    <mergeCell ref="V5:V6"/>
    <mergeCell ref="AI5:AI6"/>
    <mergeCell ref="AJ5:AJ6"/>
    <mergeCell ref="AK5:AK6"/>
    <mergeCell ref="AL5:AL6"/>
    <mergeCell ref="AM5:AM6"/>
    <mergeCell ref="AZ5:AZ6"/>
    <mergeCell ref="BA5:BA6"/>
    <mergeCell ref="BB5:BB6"/>
    <mergeCell ref="BC5:BC6"/>
    <mergeCell ref="BD5:BD6"/>
    <mergeCell ref="BQ5:BQ6"/>
    <mergeCell ref="BR5:BR6"/>
    <mergeCell ref="BS5:BS6"/>
    <mergeCell ref="BT5:BT6"/>
    <mergeCell ref="BU5:BU6"/>
    <mergeCell ref="CH5:CH6"/>
    <mergeCell ref="CI5:CI6"/>
    <mergeCell ref="CJ5:CJ6"/>
    <mergeCell ref="CK5:CK6"/>
    <mergeCell ref="CL5:CL6"/>
    <mergeCell ref="CY5:CY6"/>
    <mergeCell ref="CZ5:CZ6"/>
    <mergeCell ref="DA5:DA6"/>
    <mergeCell ref="DB5:DB6"/>
    <mergeCell ref="DC5:DC6"/>
    <mergeCell ref="DG5:DG6"/>
    <mergeCell ref="DH5:DH6"/>
    <mergeCell ref="DI5:DI6"/>
    <mergeCell ref="DJ5:DJ6"/>
    <mergeCell ref="DK5:DK6"/>
    <mergeCell ref="DN5:DN6"/>
    <mergeCell ref="DO5:DO6"/>
    <mergeCell ref="DP5:DP6"/>
    <mergeCell ref="DQ5:DQ6"/>
    <mergeCell ref="DR5:DR6"/>
    <mergeCell ref="DU5:DU6"/>
    <mergeCell ref="DV5:DV6"/>
    <mergeCell ref="DW5:DW6"/>
    <mergeCell ref="DX5:DX6"/>
    <mergeCell ref="DY5:DY6"/>
    <mergeCell ref="EB5:EB6"/>
    <mergeCell ref="EC5:EC6"/>
    <mergeCell ref="ED5:ED6"/>
    <mergeCell ref="EE5:EE6"/>
    <mergeCell ref="EF5:EF6"/>
    <mergeCell ref="EA15:EF16"/>
    <mergeCell ref="DT15:DY16"/>
    <mergeCell ref="DM15:DR16"/>
    <mergeCell ref="CM15:DC16"/>
    <mergeCell ref="DF15:DK16"/>
  </mergeCells>
  <printOptions horizontalCentered="1"/>
  <pageMargins left="0.236220472440945" right="0.236220472440945" top="0.748031496062992" bottom="0.748031496062992" header="0.31496062992126" footer="0.31496062992126"/>
  <pageSetup paperSize="1" scale="28" orientation="landscape"/>
  <headerFooter/>
  <ignoredErrors>
    <ignoredError sqref="T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pageSetUpPr fitToPage="1"/>
  </sheetPr>
  <dimension ref="B9:GZ29"/>
  <sheetViews>
    <sheetView showGridLines="0" tabSelected="1" zoomScale="40" zoomScaleNormal="40" zoomScaleSheetLayoutView="55" topLeftCell="CM7" workbookViewId="0">
      <selection activeCell="DD17" sqref="DD17"/>
    </sheetView>
  </sheetViews>
  <sheetFormatPr defaultColWidth="11.4285714285714" defaultRowHeight="23.25"/>
  <cols>
    <col min="1" max="1" width="3" style="16" customWidth="1"/>
    <col min="2" max="2" width="48.5714285714286" style="17" customWidth="1"/>
    <col min="3" max="3" width="41.8571428571429" style="17" customWidth="1"/>
    <col min="4" max="4" width="48.5714285714286" style="17" customWidth="1"/>
    <col min="5" max="5" width="197.714285714286" style="17" customWidth="1"/>
    <col min="6" max="6" width="14.2857142857143" style="17" hidden="1" customWidth="1"/>
    <col min="7" max="12" width="14.1428571428571" style="17" hidden="1" customWidth="1"/>
    <col min="13" max="13" width="14.2857142857143" style="17" hidden="1" customWidth="1"/>
    <col min="14" max="17" width="14.1428571428571" style="17" hidden="1" customWidth="1"/>
    <col min="18" max="18" width="18.8571428571429" style="17" hidden="1" customWidth="1"/>
    <col min="19" max="19" width="16" style="17" hidden="1" customWidth="1"/>
    <col min="20" max="20" width="15.5714285714286" style="17" hidden="1" customWidth="1"/>
    <col min="21" max="21" width="16.2857142857143" style="17" hidden="1" customWidth="1"/>
    <col min="22" max="22" width="17" style="17" hidden="1" customWidth="1"/>
    <col min="23" max="23" width="15.8571428571429" style="17" hidden="1" customWidth="1"/>
    <col min="24" max="28" width="14.2857142857143" style="17" hidden="1" customWidth="1"/>
    <col min="29" max="29" width="17.7142857142857" style="17" hidden="1" customWidth="1"/>
    <col min="30" max="34" width="14.2857142857143" style="17" hidden="1" customWidth="1"/>
    <col min="35" max="35" width="18.8571428571429" style="17" hidden="1" customWidth="1"/>
    <col min="36" max="36" width="16" style="17" hidden="1" customWidth="1"/>
    <col min="37" max="37" width="15.5714285714286" style="17" hidden="1" customWidth="1"/>
    <col min="38" max="38" width="16.2857142857143" style="17" hidden="1" customWidth="1"/>
    <col min="39" max="39" width="17" style="17" hidden="1" customWidth="1"/>
    <col min="40" max="40" width="17.1428571428571" style="17" hidden="1" customWidth="1"/>
    <col min="41" max="41" width="16.7142857142857" style="17" hidden="1" customWidth="1"/>
    <col min="42" max="42" width="17.1428571428571" style="17" hidden="1" customWidth="1"/>
    <col min="43" max="43" width="17.4285714285714" style="17" hidden="1" customWidth="1"/>
    <col min="44" max="44" width="17.8571428571429" style="17" hidden="1" customWidth="1"/>
    <col min="45" max="45" width="16.7142857142857" style="17" hidden="1" customWidth="1"/>
    <col min="46" max="48" width="17.4285714285714" style="17" hidden="1" customWidth="1"/>
    <col min="49" max="49" width="17.1428571428571" style="17" hidden="1" customWidth="1"/>
    <col min="50" max="51" width="17.4285714285714" style="17" hidden="1" customWidth="1"/>
    <col min="52" max="52" width="18.8571428571429" style="17" hidden="1" customWidth="1"/>
    <col min="53" max="53" width="16" style="17" hidden="1" customWidth="1"/>
    <col min="54" max="54" width="15.5714285714286" style="17" hidden="1" customWidth="1"/>
    <col min="55" max="55" width="16.2857142857143" style="17" hidden="1" customWidth="1"/>
    <col min="56" max="56" width="17" style="17" hidden="1" customWidth="1"/>
    <col min="57" max="68" width="14.2857142857143" style="17" hidden="1" customWidth="1"/>
    <col min="69" max="69" width="18.8571428571429" style="17" hidden="1" customWidth="1"/>
    <col min="70" max="70" width="16" style="17" hidden="1" customWidth="1"/>
    <col min="71" max="71" width="15.5714285714286" style="17" hidden="1" customWidth="1"/>
    <col min="72" max="72" width="16.2857142857143" style="17" hidden="1" customWidth="1"/>
    <col min="73" max="73" width="17" style="17" hidden="1" customWidth="1"/>
    <col min="74" max="85" width="14.2857142857143" style="17" hidden="1" customWidth="1"/>
    <col min="86" max="86" width="18.8571428571429" style="17" hidden="1" customWidth="1"/>
    <col min="87" max="87" width="16" style="17" hidden="1" customWidth="1"/>
    <col min="88" max="88" width="15.5714285714286" style="17" hidden="1" customWidth="1"/>
    <col min="89" max="89" width="16.2857142857143" style="17" hidden="1" customWidth="1"/>
    <col min="90" max="90" width="17" style="17" hidden="1" customWidth="1"/>
    <col min="91" max="91" width="33.7142857142857" style="17" customWidth="1"/>
    <col min="92" max="97" width="33.8571428571429" style="17" customWidth="1"/>
    <col min="98" max="98" width="34.4285714285714" style="17" customWidth="1"/>
    <col min="99" max="99" width="33.8571428571429" style="17" customWidth="1"/>
    <col min="100" max="100" width="38" style="17" customWidth="1"/>
    <col min="101" max="101" width="32.8571428571429" style="17" customWidth="1"/>
    <col min="102" max="102" width="42.2857142857143" style="17" customWidth="1"/>
    <col min="103" max="103" width="38.2857142857143" style="17" customWidth="1"/>
    <col min="104" max="104" width="16.4285714285714" style="17" customWidth="1"/>
    <col min="105" max="105" width="36.5714285714286" style="17" customWidth="1"/>
    <col min="106" max="106" width="16.1428571428571" style="17" customWidth="1"/>
    <col min="107" max="107" width="22.8571428571429" style="17" customWidth="1"/>
    <col min="108" max="108" width="5.28571428571429" style="17" customWidth="1"/>
    <col min="109" max="109" width="0.285714285714286" style="17" customWidth="1"/>
    <col min="110" max="110" width="25.8571428571429" style="17" hidden="1" customWidth="1"/>
    <col min="111" max="111" width="28.5714285714286" style="17" hidden="1" customWidth="1"/>
    <col min="112" max="112" width="14.5714285714286" style="17" hidden="1" customWidth="1"/>
    <col min="113" max="113" width="22.4285714285714" style="17" hidden="1" customWidth="1"/>
    <col min="114" max="114" width="16.2857142857143" style="17" hidden="1" customWidth="1"/>
    <col min="115" max="115" width="21.2857142857143" style="17" hidden="1" customWidth="1"/>
    <col min="116" max="116" width="11.4285714285714" style="17" customWidth="1"/>
    <col min="117" max="117" width="26.1428571428571" style="17" hidden="1" customWidth="1"/>
    <col min="118" max="118" width="24" style="17" hidden="1" customWidth="1"/>
    <col min="119" max="119" width="23.5714285714286" style="17" hidden="1" customWidth="1"/>
    <col min="120" max="120" width="26.7142857142857" style="17" hidden="1" customWidth="1"/>
    <col min="121" max="121" width="21.2857142857143" style="17" hidden="1" customWidth="1"/>
    <col min="122" max="122" width="17" style="17" hidden="1" customWidth="1"/>
    <col min="123" max="123" width="5.14285714285714" style="17" customWidth="1"/>
    <col min="124" max="124" width="25.1428571428571" style="17" hidden="1" customWidth="1"/>
    <col min="125" max="125" width="25.7142857142857" style="17" hidden="1" customWidth="1"/>
    <col min="126" max="126" width="23.8571428571429" style="17" hidden="1" customWidth="1"/>
    <col min="127" max="127" width="28.1428571428571" style="17" hidden="1" customWidth="1"/>
    <col min="128" max="128" width="24.8571428571429" style="17" hidden="1" customWidth="1"/>
    <col min="129" max="129" width="25.8571428571429" style="17" hidden="1" customWidth="1"/>
    <col min="130" max="130" width="10.8571428571429" style="17" hidden="1" customWidth="1"/>
    <col min="131" max="131" width="25.4285714285714" style="17" hidden="1" customWidth="1"/>
    <col min="132" max="132" width="28.1428571428571" style="17" hidden="1" customWidth="1"/>
    <col min="133" max="133" width="22.4285714285714" style="17" hidden="1" customWidth="1"/>
    <col min="134" max="134" width="26.5714285714286" style="17" hidden="1" customWidth="1"/>
    <col min="135" max="135" width="18.4285714285714" style="17" hidden="1" customWidth="1"/>
    <col min="136" max="136" width="37.1428571428571" style="17" hidden="1" customWidth="1"/>
    <col min="137" max="137" width="2.42857142857143" style="17" customWidth="1"/>
    <col min="138" max="138" width="29.8571428571429" style="17" hidden="1" customWidth="1"/>
    <col min="139" max="139" width="29" style="17" hidden="1" customWidth="1"/>
    <col min="140" max="140" width="23.8571428571429" style="17" hidden="1" customWidth="1"/>
    <col min="141" max="141" width="28.1428571428571" style="17" hidden="1" customWidth="1"/>
    <col min="142" max="142" width="24.8571428571429" style="17" hidden="1" customWidth="1"/>
    <col min="143" max="143" width="25.8571428571429" style="17" hidden="1" customWidth="1"/>
    <col min="144" max="144" width="11.4285714285714" style="17" customWidth="1"/>
    <col min="145" max="145" width="40.8571428571429" style="17" hidden="1" customWidth="1"/>
    <col min="146" max="150" width="31.7142857142857" style="17" hidden="1" customWidth="1"/>
    <col min="151" max="151" width="11.4285714285714" style="17" hidden="1" customWidth="1"/>
    <col min="152" max="152" width="35" style="18" hidden="1" customWidth="1"/>
    <col min="153" max="153" width="31.5714285714286" style="16" hidden="1" customWidth="1"/>
    <col min="154" max="155" width="31.7142857142857" style="16" hidden="1" customWidth="1"/>
    <col min="156" max="156" width="31.5714285714286" style="16" hidden="1" customWidth="1"/>
    <col min="157" max="157" width="31.7142857142857" style="16" hidden="1" customWidth="1"/>
    <col min="158" max="158" width="3" style="16" hidden="1" customWidth="1"/>
    <col min="159" max="159" width="35.1428571428571" style="16" hidden="1" customWidth="1"/>
    <col min="160" max="160" width="38.2857142857143" style="16" hidden="1" customWidth="1"/>
    <col min="161" max="161" width="16.4285714285714" style="16" hidden="1" customWidth="1"/>
    <col min="162" max="162" width="36.5714285714286" style="16" hidden="1" customWidth="1"/>
    <col min="163" max="163" width="15" style="16" hidden="1" customWidth="1"/>
    <col min="164" max="164" width="22.8571428571429" style="16" hidden="1" customWidth="1"/>
    <col min="165" max="165" width="11.4285714285714" style="16" hidden="1" customWidth="1"/>
    <col min="166" max="166" width="33.8571428571429" style="16" hidden="1" customWidth="1"/>
    <col min="167" max="167" width="35.1428571428571" style="16" hidden="1" customWidth="1"/>
    <col min="168" max="168" width="16.7142857142857" style="16" hidden="1" customWidth="1"/>
    <col min="169" max="169" width="31.5714285714286" style="16" hidden="1" customWidth="1"/>
    <col min="170" max="170" width="16.5714285714286" style="16" hidden="1" customWidth="1"/>
    <col min="171" max="171" width="22.8571428571429" style="16" hidden="1" customWidth="1"/>
    <col min="172" max="172" width="11.4285714285714" style="16" hidden="1" customWidth="1"/>
    <col min="173" max="174" width="35.1428571428571" style="16" customWidth="1"/>
    <col min="175" max="175" width="22.8571428571429" style="16" customWidth="1"/>
    <col min="176" max="176" width="35.1428571428571" style="16" customWidth="1"/>
    <col min="177" max="177" width="20.4285714285714" style="16" customWidth="1"/>
    <col min="178" max="178" width="21.5714285714286" style="16" customWidth="1"/>
    <col min="179" max="179" width="11.4285714285714" style="16" customWidth="1"/>
    <col min="180" max="180" width="25.7142857142857" style="16" hidden="1" customWidth="1"/>
    <col min="181" max="181" width="25.2857142857143" style="16" hidden="1" customWidth="1"/>
    <col min="182" max="182" width="15.2857142857143" style="16" hidden="1" customWidth="1"/>
    <col min="183" max="183" width="25.2857142857143" style="16" hidden="1" customWidth="1"/>
    <col min="184" max="184" width="16" style="16" hidden="1" customWidth="1"/>
    <col min="185" max="185" width="21.2857142857143" style="16" hidden="1" customWidth="1"/>
    <col min="186" max="186" width="5" style="16" hidden="1" customWidth="1"/>
    <col min="187" max="187" width="30.2857142857143" style="16" hidden="1" customWidth="1"/>
    <col min="188" max="188" width="23.2857142857143" style="16" hidden="1" customWidth="1"/>
    <col min="189" max="189" width="22" style="16" hidden="1" customWidth="1"/>
    <col min="190" max="190" width="26.1428571428571" style="16" hidden="1" customWidth="1"/>
    <col min="191" max="191" width="23" style="16" hidden="1" customWidth="1"/>
    <col min="192" max="192" width="23.5714285714286" style="16" hidden="1" customWidth="1"/>
    <col min="193" max="193" width="14.8571428571429" style="16" customWidth="1"/>
    <col min="194" max="194" width="15" style="16" customWidth="1"/>
    <col min="195" max="241" width="11.4285714285714" style="16" customWidth="1"/>
    <col min="242" max="16384" width="11.4285714285714" style="16"/>
  </cols>
  <sheetData>
    <row r="9" ht="41.25" customHeight="1" spans="2:150">
      <c r="B9" s="19" t="s">
        <v>7</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row>
    <row r="10" ht="24" spans="146:146">
      <c r="EP10" s="126"/>
    </row>
    <row r="11" ht="35.25" customHeight="1" spans="2:150">
      <c r="B11" s="20" t="s">
        <v>8</v>
      </c>
      <c r="C11" s="20" t="s">
        <v>9</v>
      </c>
      <c r="D11" s="20" t="s">
        <v>10</v>
      </c>
      <c r="E11" s="20" t="s">
        <v>11</v>
      </c>
      <c r="F11" s="21" t="s">
        <v>71</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1" t="s">
        <v>71</v>
      </c>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87"/>
      <c r="CN11" s="87"/>
      <c r="CO11" s="87"/>
      <c r="CP11" s="87"/>
      <c r="CQ11" s="87"/>
      <c r="CR11" s="87"/>
      <c r="CS11" s="87"/>
      <c r="CT11" s="87"/>
      <c r="CU11" s="87"/>
      <c r="CV11" s="87"/>
      <c r="CW11" s="87"/>
      <c r="CX11" s="96"/>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127"/>
      <c r="EQ11" s="97"/>
      <c r="ER11" s="97"/>
      <c r="ES11" s="97"/>
      <c r="ET11" s="97"/>
    </row>
    <row r="12" ht="52.5" customHeight="1" spans="2:192">
      <c r="B12" s="23"/>
      <c r="C12" s="23"/>
      <c r="D12" s="23"/>
      <c r="E12" s="23"/>
      <c r="F12" s="24">
        <v>2013</v>
      </c>
      <c r="G12" s="25"/>
      <c r="H12" s="25"/>
      <c r="I12" s="25"/>
      <c r="J12" s="25"/>
      <c r="K12" s="25"/>
      <c r="L12" s="25"/>
      <c r="M12" s="25"/>
      <c r="N12" s="25"/>
      <c r="O12" s="25"/>
      <c r="P12" s="25"/>
      <c r="Q12" s="58"/>
      <c r="R12" s="28" t="s">
        <v>13</v>
      </c>
      <c r="S12" s="29" t="s">
        <v>14</v>
      </c>
      <c r="T12" s="29" t="s">
        <v>15</v>
      </c>
      <c r="U12" s="59" t="s">
        <v>16</v>
      </c>
      <c r="V12" s="60" t="s">
        <v>17</v>
      </c>
      <c r="W12" s="24">
        <v>2014</v>
      </c>
      <c r="X12" s="25"/>
      <c r="Y12" s="25"/>
      <c r="Z12" s="25"/>
      <c r="AA12" s="25"/>
      <c r="AB12" s="25"/>
      <c r="AC12" s="25"/>
      <c r="AD12" s="25"/>
      <c r="AE12" s="25"/>
      <c r="AF12" s="25"/>
      <c r="AG12" s="25"/>
      <c r="AH12" s="58"/>
      <c r="AI12" s="28" t="s">
        <v>13</v>
      </c>
      <c r="AJ12" s="29" t="s">
        <v>14</v>
      </c>
      <c r="AK12" s="29" t="s">
        <v>15</v>
      </c>
      <c r="AL12" s="59" t="s">
        <v>16</v>
      </c>
      <c r="AM12" s="60" t="s">
        <v>17</v>
      </c>
      <c r="AN12" s="21">
        <v>2015</v>
      </c>
      <c r="AO12" s="22"/>
      <c r="AP12" s="22"/>
      <c r="AQ12" s="22"/>
      <c r="AR12" s="22"/>
      <c r="AS12" s="22"/>
      <c r="AT12" s="22"/>
      <c r="AU12" s="22"/>
      <c r="AV12" s="22"/>
      <c r="AW12" s="22"/>
      <c r="AX12" s="22"/>
      <c r="AY12" s="79"/>
      <c r="AZ12" s="28" t="s">
        <v>13</v>
      </c>
      <c r="BA12" s="29" t="s">
        <v>14</v>
      </c>
      <c r="BB12" s="29" t="s">
        <v>15</v>
      </c>
      <c r="BC12" s="29" t="s">
        <v>16</v>
      </c>
      <c r="BD12" s="60" t="s">
        <v>17</v>
      </c>
      <c r="BE12" s="24">
        <v>2016</v>
      </c>
      <c r="BF12" s="25"/>
      <c r="BG12" s="25"/>
      <c r="BH12" s="25"/>
      <c r="BI12" s="25"/>
      <c r="BJ12" s="25"/>
      <c r="BK12" s="25"/>
      <c r="BL12" s="25"/>
      <c r="BM12" s="25"/>
      <c r="BN12" s="25"/>
      <c r="BO12" s="25"/>
      <c r="BP12" s="58"/>
      <c r="BQ12" s="28" t="s">
        <v>13</v>
      </c>
      <c r="BR12" s="29" t="s">
        <v>14</v>
      </c>
      <c r="BS12" s="29" t="s">
        <v>15</v>
      </c>
      <c r="BT12" s="29" t="s">
        <v>16</v>
      </c>
      <c r="BU12" s="60" t="s">
        <v>17</v>
      </c>
      <c r="BV12" s="24">
        <v>2017</v>
      </c>
      <c r="BW12" s="25"/>
      <c r="BX12" s="25"/>
      <c r="BY12" s="25"/>
      <c r="BZ12" s="25"/>
      <c r="CA12" s="25"/>
      <c r="CB12" s="25"/>
      <c r="CC12" s="25"/>
      <c r="CD12" s="25"/>
      <c r="CE12" s="25"/>
      <c r="CF12" s="25"/>
      <c r="CG12" s="58"/>
      <c r="CH12" s="28" t="s">
        <v>13</v>
      </c>
      <c r="CI12" s="29" t="s">
        <v>14</v>
      </c>
      <c r="CJ12" s="29" t="s">
        <v>15</v>
      </c>
      <c r="CK12" s="29" t="s">
        <v>16</v>
      </c>
      <c r="CL12" s="88" t="s">
        <v>17</v>
      </c>
      <c r="CM12" s="89" t="s">
        <v>72</v>
      </c>
      <c r="CN12" s="90"/>
      <c r="CO12" s="90"/>
      <c r="CP12" s="90"/>
      <c r="CQ12" s="90"/>
      <c r="CR12" s="90"/>
      <c r="CS12" s="90"/>
      <c r="CT12" s="90"/>
      <c r="CU12" s="90"/>
      <c r="CV12" s="90"/>
      <c r="CW12" s="90"/>
      <c r="CX12" s="98"/>
      <c r="CY12" s="99" t="s">
        <v>13</v>
      </c>
      <c r="CZ12" s="100" t="s">
        <v>14</v>
      </c>
      <c r="DA12" s="29" t="s">
        <v>15</v>
      </c>
      <c r="DB12" s="107" t="s">
        <v>16</v>
      </c>
      <c r="DC12" s="108" t="s">
        <v>17</v>
      </c>
      <c r="DD12" s="97"/>
      <c r="DE12" s="97"/>
      <c r="DF12" s="97"/>
      <c r="DG12" s="28" t="s">
        <v>13</v>
      </c>
      <c r="DH12" s="29" t="s">
        <v>14</v>
      </c>
      <c r="DI12" s="29" t="s">
        <v>15</v>
      </c>
      <c r="DJ12" s="107" t="s">
        <v>16</v>
      </c>
      <c r="DK12" s="108" t="s">
        <v>17</v>
      </c>
      <c r="DL12" s="97"/>
      <c r="DM12" s="97"/>
      <c r="DN12" s="28" t="s">
        <v>13</v>
      </c>
      <c r="DO12" s="29" t="s">
        <v>14</v>
      </c>
      <c r="DP12" s="29" t="s">
        <v>15</v>
      </c>
      <c r="DQ12" s="107" t="s">
        <v>16</v>
      </c>
      <c r="DR12" s="108" t="s">
        <v>17</v>
      </c>
      <c r="DS12" s="97"/>
      <c r="DT12" s="97"/>
      <c r="DU12" s="28" t="s">
        <v>13</v>
      </c>
      <c r="DV12" s="29" t="s">
        <v>14</v>
      </c>
      <c r="DW12" s="29" t="s">
        <v>15</v>
      </c>
      <c r="DX12" s="107" t="s">
        <v>16</v>
      </c>
      <c r="DY12" s="108" t="s">
        <v>17</v>
      </c>
      <c r="DZ12" s="97"/>
      <c r="EA12" s="97"/>
      <c r="EB12" s="28" t="s">
        <v>13</v>
      </c>
      <c r="EC12" s="29" t="s">
        <v>14</v>
      </c>
      <c r="ED12" s="29" t="s">
        <v>15</v>
      </c>
      <c r="EE12" s="107" t="s">
        <v>16</v>
      </c>
      <c r="EF12" s="108" t="s">
        <v>17</v>
      </c>
      <c r="EG12" s="97"/>
      <c r="EH12" s="97"/>
      <c r="EI12" s="28" t="s">
        <v>13</v>
      </c>
      <c r="EJ12" s="29" t="s">
        <v>14</v>
      </c>
      <c r="EK12" s="29" t="s">
        <v>15</v>
      </c>
      <c r="EL12" s="107" t="s">
        <v>16</v>
      </c>
      <c r="EM12" s="108" t="s">
        <v>17</v>
      </c>
      <c r="EN12" s="97"/>
      <c r="EO12" s="128"/>
      <c r="EP12" s="129" t="s">
        <v>13</v>
      </c>
      <c r="EQ12" s="130" t="s">
        <v>14</v>
      </c>
      <c r="ER12" s="130" t="s">
        <v>15</v>
      </c>
      <c r="ES12" s="131" t="s">
        <v>16</v>
      </c>
      <c r="ET12" s="132" t="s">
        <v>17</v>
      </c>
      <c r="EW12" s="28" t="s">
        <v>13</v>
      </c>
      <c r="EX12" s="29" t="s">
        <v>14</v>
      </c>
      <c r="EY12" s="29" t="s">
        <v>15</v>
      </c>
      <c r="EZ12" s="107" t="s">
        <v>16</v>
      </c>
      <c r="FA12" s="108" t="s">
        <v>17</v>
      </c>
      <c r="FC12" s="144"/>
      <c r="FD12" s="145" t="s">
        <v>13</v>
      </c>
      <c r="FE12" s="146" t="s">
        <v>14</v>
      </c>
      <c r="FF12" s="146" t="s">
        <v>15</v>
      </c>
      <c r="FG12" s="153" t="s">
        <v>16</v>
      </c>
      <c r="FH12" s="154" t="s">
        <v>17</v>
      </c>
      <c r="FJ12" s="97"/>
      <c r="FK12" s="28" t="s">
        <v>13</v>
      </c>
      <c r="FL12" s="29" t="s">
        <v>14</v>
      </c>
      <c r="FM12" s="29" t="s">
        <v>15</v>
      </c>
      <c r="FN12" s="107" t="s">
        <v>16</v>
      </c>
      <c r="FO12" s="108" t="s">
        <v>17</v>
      </c>
      <c r="FR12" s="28" t="s">
        <v>13</v>
      </c>
      <c r="FS12" s="29" t="s">
        <v>14</v>
      </c>
      <c r="FT12" s="29" t="s">
        <v>15</v>
      </c>
      <c r="FU12" s="107" t="s">
        <v>16</v>
      </c>
      <c r="FV12" s="108" t="s">
        <v>17</v>
      </c>
      <c r="FX12" s="97"/>
      <c r="FY12" s="28" t="s">
        <v>13</v>
      </c>
      <c r="FZ12" s="29" t="s">
        <v>14</v>
      </c>
      <c r="GA12" s="29" t="s">
        <v>15</v>
      </c>
      <c r="GB12" s="107" t="s">
        <v>16</v>
      </c>
      <c r="GC12" s="108" t="s">
        <v>17</v>
      </c>
      <c r="GE12" s="168"/>
      <c r="GF12" s="169" t="s">
        <v>13</v>
      </c>
      <c r="GG12" s="170" t="s">
        <v>14</v>
      </c>
      <c r="GH12" s="170" t="s">
        <v>15</v>
      </c>
      <c r="GI12" s="171" t="s">
        <v>16</v>
      </c>
      <c r="GJ12" s="172" t="s">
        <v>17</v>
      </c>
    </row>
    <row r="13" ht="52.5" customHeight="1" spans="2:192">
      <c r="B13" s="26"/>
      <c r="C13" s="27"/>
      <c r="D13" s="26"/>
      <c r="E13" s="26"/>
      <c r="F13" s="28" t="s">
        <v>18</v>
      </c>
      <c r="G13" s="29" t="s">
        <v>19</v>
      </c>
      <c r="H13" s="29" t="s">
        <v>20</v>
      </c>
      <c r="I13" s="29" t="s">
        <v>21</v>
      </c>
      <c r="J13" s="29" t="s">
        <v>20</v>
      </c>
      <c r="K13" s="29" t="s">
        <v>22</v>
      </c>
      <c r="L13" s="29" t="s">
        <v>22</v>
      </c>
      <c r="M13" s="29" t="s">
        <v>21</v>
      </c>
      <c r="N13" s="29" t="s">
        <v>23</v>
      </c>
      <c r="O13" s="29" t="s">
        <v>24</v>
      </c>
      <c r="P13" s="29" t="s">
        <v>25</v>
      </c>
      <c r="Q13" s="59" t="s">
        <v>26</v>
      </c>
      <c r="R13" s="61"/>
      <c r="S13" s="62"/>
      <c r="T13" s="62"/>
      <c r="U13" s="63"/>
      <c r="V13" s="64"/>
      <c r="W13" s="65" t="s">
        <v>27</v>
      </c>
      <c r="X13" s="66" t="s">
        <v>19</v>
      </c>
      <c r="Y13" s="66" t="s">
        <v>20</v>
      </c>
      <c r="Z13" s="66" t="s">
        <v>21</v>
      </c>
      <c r="AA13" s="66" t="s">
        <v>20</v>
      </c>
      <c r="AB13" s="66" t="s">
        <v>22</v>
      </c>
      <c r="AC13" s="66" t="s">
        <v>22</v>
      </c>
      <c r="AD13" s="66" t="s">
        <v>21</v>
      </c>
      <c r="AE13" s="66" t="s">
        <v>23</v>
      </c>
      <c r="AF13" s="66" t="s">
        <v>24</v>
      </c>
      <c r="AG13" s="66" t="s">
        <v>25</v>
      </c>
      <c r="AH13" s="77" t="s">
        <v>26</v>
      </c>
      <c r="AI13" s="61"/>
      <c r="AJ13" s="62"/>
      <c r="AK13" s="62"/>
      <c r="AL13" s="63"/>
      <c r="AM13" s="64"/>
      <c r="AN13" s="28" t="s">
        <v>27</v>
      </c>
      <c r="AO13" s="29" t="s">
        <v>19</v>
      </c>
      <c r="AP13" s="29" t="s">
        <v>20</v>
      </c>
      <c r="AQ13" s="29" t="s">
        <v>21</v>
      </c>
      <c r="AR13" s="29" t="s">
        <v>20</v>
      </c>
      <c r="AS13" s="29" t="s">
        <v>22</v>
      </c>
      <c r="AT13" s="29" t="s">
        <v>22</v>
      </c>
      <c r="AU13" s="29" t="s">
        <v>21</v>
      </c>
      <c r="AV13" s="29" t="s">
        <v>23</v>
      </c>
      <c r="AW13" s="29" t="s">
        <v>24</v>
      </c>
      <c r="AX13" s="29" t="s">
        <v>25</v>
      </c>
      <c r="AY13" s="59" t="s">
        <v>26</v>
      </c>
      <c r="AZ13" s="61"/>
      <c r="BA13" s="62"/>
      <c r="BB13" s="62"/>
      <c r="BC13" s="62"/>
      <c r="BD13" s="80"/>
      <c r="BE13" s="81" t="s">
        <v>27</v>
      </c>
      <c r="BF13" s="82" t="s">
        <v>19</v>
      </c>
      <c r="BG13" s="82" t="s">
        <v>20</v>
      </c>
      <c r="BH13" s="82" t="s">
        <v>21</v>
      </c>
      <c r="BI13" s="82" t="s">
        <v>20</v>
      </c>
      <c r="BJ13" s="82" t="s">
        <v>22</v>
      </c>
      <c r="BK13" s="82" t="s">
        <v>22</v>
      </c>
      <c r="BL13" s="82" t="s">
        <v>21</v>
      </c>
      <c r="BM13" s="82" t="s">
        <v>23</v>
      </c>
      <c r="BN13" s="82" t="s">
        <v>24</v>
      </c>
      <c r="BO13" s="82" t="s">
        <v>25</v>
      </c>
      <c r="BP13" s="85" t="s">
        <v>26</v>
      </c>
      <c r="BQ13" s="61"/>
      <c r="BR13" s="62"/>
      <c r="BS13" s="62"/>
      <c r="BT13" s="62"/>
      <c r="BU13" s="64"/>
      <c r="BV13" s="81" t="s">
        <v>27</v>
      </c>
      <c r="BW13" s="82" t="s">
        <v>19</v>
      </c>
      <c r="BX13" s="82" t="s">
        <v>20</v>
      </c>
      <c r="BY13" s="82" t="s">
        <v>21</v>
      </c>
      <c r="BZ13" s="82" t="s">
        <v>20</v>
      </c>
      <c r="CA13" s="82" t="s">
        <v>22</v>
      </c>
      <c r="CB13" s="82" t="s">
        <v>22</v>
      </c>
      <c r="CC13" s="82" t="s">
        <v>21</v>
      </c>
      <c r="CD13" s="82" t="s">
        <v>23</v>
      </c>
      <c r="CE13" s="82" t="s">
        <v>24</v>
      </c>
      <c r="CF13" s="82" t="s">
        <v>25</v>
      </c>
      <c r="CG13" s="85" t="s">
        <v>26</v>
      </c>
      <c r="CH13" s="61"/>
      <c r="CI13" s="62"/>
      <c r="CJ13" s="62"/>
      <c r="CK13" s="62"/>
      <c r="CL13" s="91"/>
      <c r="CM13" s="81" t="s">
        <v>27</v>
      </c>
      <c r="CN13" s="82" t="s">
        <v>19</v>
      </c>
      <c r="CO13" s="82" t="s">
        <v>20</v>
      </c>
      <c r="CP13" s="82" t="s">
        <v>21</v>
      </c>
      <c r="CQ13" s="82" t="s">
        <v>20</v>
      </c>
      <c r="CR13" s="82" t="s">
        <v>22</v>
      </c>
      <c r="CS13" s="82" t="s">
        <v>22</v>
      </c>
      <c r="CT13" s="82" t="s">
        <v>21</v>
      </c>
      <c r="CU13" s="82" t="s">
        <v>23</v>
      </c>
      <c r="CV13" s="82" t="s">
        <v>24</v>
      </c>
      <c r="CW13" s="82" t="s">
        <v>25</v>
      </c>
      <c r="CX13" s="85" t="s">
        <v>26</v>
      </c>
      <c r="CY13" s="101"/>
      <c r="CZ13" s="102"/>
      <c r="DA13" s="62"/>
      <c r="DB13" s="109"/>
      <c r="DC13" s="85"/>
      <c r="DD13" s="97"/>
      <c r="DE13" s="97"/>
      <c r="DF13" s="28" t="s">
        <v>27</v>
      </c>
      <c r="DG13" s="61"/>
      <c r="DH13" s="62"/>
      <c r="DI13" s="62"/>
      <c r="DJ13" s="109"/>
      <c r="DK13" s="85"/>
      <c r="DL13" s="97"/>
      <c r="DM13" s="29" t="s">
        <v>19</v>
      </c>
      <c r="DN13" s="61"/>
      <c r="DO13" s="62"/>
      <c r="DP13" s="62"/>
      <c r="DQ13" s="109"/>
      <c r="DR13" s="85"/>
      <c r="DS13" s="97"/>
      <c r="DT13" s="29" t="s">
        <v>20</v>
      </c>
      <c r="DU13" s="61"/>
      <c r="DV13" s="62"/>
      <c r="DW13" s="62"/>
      <c r="DX13" s="109"/>
      <c r="DY13" s="85"/>
      <c r="DZ13" s="97"/>
      <c r="EA13" s="29" t="s">
        <v>21</v>
      </c>
      <c r="EB13" s="61"/>
      <c r="EC13" s="62"/>
      <c r="ED13" s="62"/>
      <c r="EE13" s="109"/>
      <c r="EF13" s="85"/>
      <c r="EG13" s="97"/>
      <c r="EH13" s="29" t="s">
        <v>20</v>
      </c>
      <c r="EI13" s="61"/>
      <c r="EJ13" s="62"/>
      <c r="EK13" s="62"/>
      <c r="EL13" s="109"/>
      <c r="EM13" s="85"/>
      <c r="EN13" s="97"/>
      <c r="EO13" s="130" t="s">
        <v>22</v>
      </c>
      <c r="EP13" s="133"/>
      <c r="EQ13" s="134"/>
      <c r="ER13" s="134"/>
      <c r="ES13" s="135"/>
      <c r="ET13" s="136"/>
      <c r="EV13" s="130" t="s">
        <v>22</v>
      </c>
      <c r="EW13" s="61"/>
      <c r="EX13" s="62"/>
      <c r="EY13" s="62"/>
      <c r="EZ13" s="109"/>
      <c r="FA13" s="85"/>
      <c r="FC13" s="146" t="s">
        <v>21</v>
      </c>
      <c r="FD13" s="147"/>
      <c r="FE13" s="155"/>
      <c r="FF13" s="155"/>
      <c r="FG13" s="156"/>
      <c r="FH13" s="157"/>
      <c r="FJ13" s="29" t="s">
        <v>23</v>
      </c>
      <c r="FK13" s="61"/>
      <c r="FL13" s="62"/>
      <c r="FM13" s="62"/>
      <c r="FN13" s="109"/>
      <c r="FO13" s="85"/>
      <c r="FQ13" s="29" t="s">
        <v>24</v>
      </c>
      <c r="FR13" s="61"/>
      <c r="FS13" s="62"/>
      <c r="FT13" s="62"/>
      <c r="FU13" s="109"/>
      <c r="FV13" s="85"/>
      <c r="FX13" s="29" t="s">
        <v>25</v>
      </c>
      <c r="FY13" s="61"/>
      <c r="FZ13" s="62"/>
      <c r="GA13" s="62"/>
      <c r="GB13" s="109"/>
      <c r="GC13" s="85"/>
      <c r="GE13" s="170" t="s">
        <v>26</v>
      </c>
      <c r="GF13" s="173"/>
      <c r="GG13" s="174"/>
      <c r="GH13" s="174"/>
      <c r="GI13" s="175"/>
      <c r="GJ13" s="176"/>
    </row>
    <row r="14" s="15" customFormat="1" ht="408.75" customHeight="1" spans="2:208">
      <c r="B14" s="30" t="s">
        <v>73</v>
      </c>
      <c r="C14" s="31" t="s">
        <v>28</v>
      </c>
      <c r="D14" s="32" t="s">
        <v>74</v>
      </c>
      <c r="E14" s="33" t="s">
        <v>75</v>
      </c>
      <c r="F14" s="34">
        <v>832589.86</v>
      </c>
      <c r="G14" s="35">
        <v>1474197.71</v>
      </c>
      <c r="H14" s="35">
        <v>1391248.36</v>
      </c>
      <c r="I14" s="35">
        <v>1352331.09</v>
      </c>
      <c r="J14" s="35">
        <v>1415812.38</v>
      </c>
      <c r="K14" s="35">
        <v>1215902.78</v>
      </c>
      <c r="L14" s="35">
        <v>1691117.52</v>
      </c>
      <c r="M14" s="35">
        <v>910742.59</v>
      </c>
      <c r="N14" s="35">
        <v>1090259.89</v>
      </c>
      <c r="O14" s="35">
        <v>1129978.65</v>
      </c>
      <c r="P14" s="35">
        <v>1302826.78</v>
      </c>
      <c r="Q14" s="67">
        <v>1247787.35</v>
      </c>
      <c r="R14" s="68">
        <v>8408940.86</v>
      </c>
      <c r="S14" s="69">
        <f>R14/4</f>
        <v>2102235.215</v>
      </c>
      <c r="T14" s="69">
        <f>4126721.33+846857.91+453874.76+1218400.1</f>
        <v>6645854.1</v>
      </c>
      <c r="U14" s="70">
        <f>T14/4</f>
        <v>1661463.525</v>
      </c>
      <c r="V14" s="71" t="s">
        <v>31</v>
      </c>
      <c r="W14" s="34">
        <v>805618.16</v>
      </c>
      <c r="X14" s="35">
        <v>931673.02</v>
      </c>
      <c r="Y14" s="35">
        <v>1044152.23</v>
      </c>
      <c r="Z14" s="35">
        <v>991297.1</v>
      </c>
      <c r="AA14" s="35">
        <v>1097995.99</v>
      </c>
      <c r="AB14" s="35">
        <v>1110814.04</v>
      </c>
      <c r="AC14" s="35">
        <v>1478460.44</v>
      </c>
      <c r="AD14" s="35">
        <v>1104031.79</v>
      </c>
      <c r="AE14" s="35">
        <v>946096.64</v>
      </c>
      <c r="AF14" s="35">
        <v>1350463.75</v>
      </c>
      <c r="AG14" s="35">
        <v>1689852.14</v>
      </c>
      <c r="AH14" s="67">
        <v>1324352.44</v>
      </c>
      <c r="AI14" s="68">
        <v>8422005.49</v>
      </c>
      <c r="AJ14" s="78">
        <f>AI14/2</f>
        <v>4211002.745</v>
      </c>
      <c r="AK14" s="78">
        <v>5452802.25</v>
      </c>
      <c r="AL14" s="70">
        <f>AK14/2</f>
        <v>2726401.125</v>
      </c>
      <c r="AM14" s="71" t="s">
        <v>32</v>
      </c>
      <c r="AN14" s="34">
        <v>861015.97</v>
      </c>
      <c r="AO14" s="35">
        <v>755459.15</v>
      </c>
      <c r="AP14" s="35">
        <v>1336266.58</v>
      </c>
      <c r="AQ14" s="35">
        <v>1233210.32</v>
      </c>
      <c r="AR14" s="35">
        <v>1465926.33</v>
      </c>
      <c r="AS14" s="35">
        <v>919334.55</v>
      </c>
      <c r="AT14" s="35">
        <v>1246702.46</v>
      </c>
      <c r="AU14" s="35">
        <v>1049249.22</v>
      </c>
      <c r="AV14" s="35">
        <v>878537.26</v>
      </c>
      <c r="AW14" s="35">
        <v>830670.45</v>
      </c>
      <c r="AX14" s="35">
        <v>1618039.85</v>
      </c>
      <c r="AY14" s="67">
        <v>1168370.68</v>
      </c>
      <c r="AZ14" s="68">
        <v>7884789.55</v>
      </c>
      <c r="BA14" s="70">
        <f>AZ14/24</f>
        <v>328532.897916667</v>
      </c>
      <c r="BB14" s="70">
        <v>5477993.27</v>
      </c>
      <c r="BC14" s="70">
        <f>BB14/24</f>
        <v>228249.719583333</v>
      </c>
      <c r="BD14" s="71" t="s">
        <v>33</v>
      </c>
      <c r="BE14" s="83">
        <v>638015.34</v>
      </c>
      <c r="BF14" s="84">
        <v>568000.23</v>
      </c>
      <c r="BG14" s="84">
        <v>554364.66</v>
      </c>
      <c r="BH14" s="84">
        <v>653093.02</v>
      </c>
      <c r="BI14" s="84">
        <v>679526.33</v>
      </c>
      <c r="BJ14" s="84">
        <v>1629453.31</v>
      </c>
      <c r="BK14" s="84">
        <v>1101739.29</v>
      </c>
      <c r="BL14" s="84">
        <v>765982.25</v>
      </c>
      <c r="BM14" s="84">
        <v>785143.23</v>
      </c>
      <c r="BN14" s="84">
        <v>813950.11</v>
      </c>
      <c r="BO14" s="84">
        <v>996945.51</v>
      </c>
      <c r="BP14" s="86">
        <v>1385854.57</v>
      </c>
      <c r="BQ14" s="68"/>
      <c r="BR14" s="72"/>
      <c r="BS14" s="72"/>
      <c r="BT14" s="72"/>
      <c r="BU14" s="71"/>
      <c r="BV14" s="83">
        <v>641180.19</v>
      </c>
      <c r="BW14" s="84">
        <v>629669.26</v>
      </c>
      <c r="BX14" s="84">
        <v>1195051.54</v>
      </c>
      <c r="BY14" s="84">
        <v>701828.12</v>
      </c>
      <c r="BZ14" s="84">
        <v>913532.32</v>
      </c>
      <c r="CA14" s="84">
        <v>777204.46</v>
      </c>
      <c r="CB14" s="84">
        <v>1122160.88</v>
      </c>
      <c r="CC14" s="84">
        <v>882988.05</v>
      </c>
      <c r="CD14" s="84">
        <v>849971.17</v>
      </c>
      <c r="CE14" s="84">
        <v>1144915.69</v>
      </c>
      <c r="CF14" s="84">
        <v>1140221.28</v>
      </c>
      <c r="CG14" s="86">
        <v>1560549.33</v>
      </c>
      <c r="CH14" s="68"/>
      <c r="CI14" s="72"/>
      <c r="CJ14" s="72"/>
      <c r="CK14" s="72"/>
      <c r="CL14" s="92"/>
      <c r="CM14" s="93">
        <v>1199391.54</v>
      </c>
      <c r="CN14" s="93">
        <v>1162695.9</v>
      </c>
      <c r="CO14" s="93">
        <v>1238361.86</v>
      </c>
      <c r="CP14" s="93">
        <v>2445794.37</v>
      </c>
      <c r="CQ14" s="93">
        <v>1683030.61</v>
      </c>
      <c r="CR14" s="93">
        <v>2158956.34</v>
      </c>
      <c r="CS14" s="93">
        <v>1672815.2</v>
      </c>
      <c r="CT14" s="93">
        <v>1622492.06</v>
      </c>
      <c r="CU14" s="93">
        <v>1192516.97</v>
      </c>
      <c r="CV14" s="93">
        <v>2107253.89</v>
      </c>
      <c r="CW14" s="93">
        <v>0</v>
      </c>
      <c r="CX14" s="93">
        <v>0</v>
      </c>
      <c r="CY14" s="103">
        <f>+DG14+DN14+DU14+EB14+EI14+EP14+EW14+FD14+FK14+FR14+FY14+GF14</f>
        <v>11248171.63</v>
      </c>
      <c r="CZ14" s="104">
        <v>0</v>
      </c>
      <c r="DA14" s="104">
        <f>+DI14+DP14+DW14+ED14+EK14+ER14+EY14+FF14+FM14+FT14+GA14+GH14</f>
        <v>5235137.11</v>
      </c>
      <c r="DB14" s="110"/>
      <c r="DC14" s="111">
        <v>0</v>
      </c>
      <c r="DD14" s="112"/>
      <c r="DE14" s="112"/>
      <c r="DF14" s="113">
        <f>+CM14</f>
        <v>1199391.54</v>
      </c>
      <c r="DG14" s="114">
        <v>1101736.54</v>
      </c>
      <c r="DH14" s="104">
        <v>0</v>
      </c>
      <c r="DI14" s="114">
        <v>97655</v>
      </c>
      <c r="DJ14" s="116">
        <v>0</v>
      </c>
      <c r="DK14" s="121">
        <v>0</v>
      </c>
      <c r="DL14" s="112"/>
      <c r="DM14" s="122">
        <f>+CN14</f>
        <v>1162695.9</v>
      </c>
      <c r="DN14" s="103">
        <v>1097568.19</v>
      </c>
      <c r="DO14" s="104">
        <v>0</v>
      </c>
      <c r="DP14" s="103">
        <v>65127.71</v>
      </c>
      <c r="DQ14" s="116">
        <v>0</v>
      </c>
      <c r="DR14" s="121">
        <v>0</v>
      </c>
      <c r="DS14" s="112"/>
      <c r="DT14" s="122">
        <f>+CO14</f>
        <v>1238361.86</v>
      </c>
      <c r="DU14" s="103">
        <v>956468.98</v>
      </c>
      <c r="DV14" s="104"/>
      <c r="DW14" s="103">
        <v>281892.88</v>
      </c>
      <c r="DX14" s="116"/>
      <c r="DY14" s="121">
        <v>0</v>
      </c>
      <c r="DZ14" s="112"/>
      <c r="EA14" s="122">
        <f>+CP14</f>
        <v>2445794.37</v>
      </c>
      <c r="EB14" s="103">
        <v>1121903.62</v>
      </c>
      <c r="EC14" s="104">
        <v>0</v>
      </c>
      <c r="ED14" s="103">
        <v>1323890.75</v>
      </c>
      <c r="EE14" s="116">
        <v>0</v>
      </c>
      <c r="EF14" s="121">
        <v>0</v>
      </c>
      <c r="EG14" s="112"/>
      <c r="EH14" s="122">
        <f>+CQ14</f>
        <v>1683030.61</v>
      </c>
      <c r="EI14" s="103">
        <v>1026802.22</v>
      </c>
      <c r="EJ14" s="104">
        <v>0</v>
      </c>
      <c r="EK14" s="103">
        <v>656228.39</v>
      </c>
      <c r="EL14" s="116">
        <v>0</v>
      </c>
      <c r="EM14" s="121">
        <v>0</v>
      </c>
      <c r="EN14" s="112"/>
      <c r="EO14" s="137">
        <f>+CR14</f>
        <v>2158956.34</v>
      </c>
      <c r="EP14" s="138">
        <v>1105601.25</v>
      </c>
      <c r="EQ14" s="139">
        <v>0</v>
      </c>
      <c r="ER14" s="138">
        <v>1053355.09</v>
      </c>
      <c r="ES14" s="140"/>
      <c r="ET14" s="141">
        <v>0</v>
      </c>
      <c r="EU14" s="112"/>
      <c r="EV14" s="137">
        <f>+CS14</f>
        <v>1672815.2</v>
      </c>
      <c r="EW14" s="103">
        <v>1547370.07</v>
      </c>
      <c r="EX14" s="104">
        <v>0</v>
      </c>
      <c r="EY14" s="103">
        <v>125445.13</v>
      </c>
      <c r="EZ14" s="116">
        <v>0</v>
      </c>
      <c r="FA14" s="121">
        <v>0</v>
      </c>
      <c r="FB14" s="112"/>
      <c r="FC14" s="122">
        <f>+CT14</f>
        <v>1622492.06</v>
      </c>
      <c r="FD14" s="103">
        <v>1156022.52</v>
      </c>
      <c r="FE14" s="104">
        <v>0</v>
      </c>
      <c r="FF14" s="103">
        <v>466469.54</v>
      </c>
      <c r="FG14" s="116">
        <v>0</v>
      </c>
      <c r="FH14" s="121">
        <v>0</v>
      </c>
      <c r="FI14" s="112"/>
      <c r="FJ14" s="122">
        <f>+CU14</f>
        <v>1192516.97</v>
      </c>
      <c r="FK14" s="103">
        <v>1033145.81</v>
      </c>
      <c r="FL14" s="104">
        <v>0</v>
      </c>
      <c r="FM14" s="103">
        <v>159371.16</v>
      </c>
      <c r="FN14" s="116"/>
      <c r="FO14" s="121">
        <v>0</v>
      </c>
      <c r="FP14" s="112"/>
      <c r="FQ14" s="122">
        <f>+CV14</f>
        <v>2107253.89</v>
      </c>
      <c r="FR14" s="103">
        <v>1101552.43</v>
      </c>
      <c r="FS14" s="104">
        <v>0</v>
      </c>
      <c r="FT14" s="103">
        <v>1005701.46</v>
      </c>
      <c r="FU14" s="116">
        <v>0</v>
      </c>
      <c r="FV14" s="121">
        <v>0</v>
      </c>
      <c r="FX14" s="163">
        <f>+CW14</f>
        <v>0</v>
      </c>
      <c r="FY14" s="164">
        <v>0</v>
      </c>
      <c r="FZ14" s="165">
        <v>0</v>
      </c>
      <c r="GA14" s="166">
        <v>0</v>
      </c>
      <c r="GB14" s="166">
        <v>0</v>
      </c>
      <c r="GC14" s="177">
        <v>0</v>
      </c>
      <c r="GE14" s="178">
        <f>+CX14</f>
        <v>0</v>
      </c>
      <c r="GF14" s="179">
        <v>0</v>
      </c>
      <c r="GG14" s="180">
        <v>0</v>
      </c>
      <c r="GH14" s="179">
        <v>0</v>
      </c>
      <c r="GI14" s="180">
        <v>0</v>
      </c>
      <c r="GJ14" s="181">
        <v>0</v>
      </c>
      <c r="GK14" s="189"/>
      <c r="GZ14" s="190"/>
    </row>
    <row r="15" s="15" customFormat="1" ht="409.5" customHeight="1" spans="2:208">
      <c r="B15" s="36"/>
      <c r="C15" s="37"/>
      <c r="D15" s="38" t="s">
        <v>76</v>
      </c>
      <c r="E15" s="39" t="s">
        <v>77</v>
      </c>
      <c r="F15" s="34">
        <v>0</v>
      </c>
      <c r="G15" s="35">
        <v>24402</v>
      </c>
      <c r="H15" s="35">
        <v>3850</v>
      </c>
      <c r="I15" s="35">
        <v>7316</v>
      </c>
      <c r="J15" s="35">
        <v>16216.8</v>
      </c>
      <c r="K15" s="35">
        <v>14894</v>
      </c>
      <c r="L15" s="35">
        <v>10185.6</v>
      </c>
      <c r="M15" s="35">
        <v>13150</v>
      </c>
      <c r="N15" s="35">
        <v>61317.75</v>
      </c>
      <c r="O15" s="35">
        <v>36393.6</v>
      </c>
      <c r="P15" s="35">
        <v>13508</v>
      </c>
      <c r="Q15" s="67">
        <v>58619</v>
      </c>
      <c r="R15" s="68">
        <v>236278.75</v>
      </c>
      <c r="S15" s="72">
        <f>R15/178</f>
        <v>1327.40870786517</v>
      </c>
      <c r="T15" s="72">
        <v>23574</v>
      </c>
      <c r="U15" s="70">
        <f>T15/178</f>
        <v>132.438202247191</v>
      </c>
      <c r="V15" s="71" t="s">
        <v>48</v>
      </c>
      <c r="W15" s="34">
        <v>0</v>
      </c>
      <c r="X15" s="35">
        <v>1400</v>
      </c>
      <c r="Y15" s="35">
        <v>21229</v>
      </c>
      <c r="Z15" s="35">
        <v>24780</v>
      </c>
      <c r="AA15" s="35">
        <v>53136.7</v>
      </c>
      <c r="AB15" s="35">
        <v>27865</v>
      </c>
      <c r="AC15" s="35">
        <v>27860</v>
      </c>
      <c r="AD15" s="35">
        <v>7392</v>
      </c>
      <c r="AE15" s="35">
        <v>14837</v>
      </c>
      <c r="AF15" s="35">
        <v>6799</v>
      </c>
      <c r="AG15" s="35">
        <v>120844</v>
      </c>
      <c r="AH15" s="67">
        <v>45931.5</v>
      </c>
      <c r="AI15" s="68">
        <v>352074.2</v>
      </c>
      <c r="AJ15" s="70">
        <f>AI15/478</f>
        <v>736.55690376569</v>
      </c>
      <c r="AK15" s="70">
        <v>0</v>
      </c>
      <c r="AL15" s="70">
        <v>0</v>
      </c>
      <c r="AM15" s="71" t="s">
        <v>49</v>
      </c>
      <c r="AN15" s="34">
        <v>660565.34</v>
      </c>
      <c r="AO15" s="35">
        <v>557473.81</v>
      </c>
      <c r="AP15" s="35">
        <v>536893.29</v>
      </c>
      <c r="AQ15" s="35">
        <v>517240.13</v>
      </c>
      <c r="AR15" s="35">
        <v>604120.95</v>
      </c>
      <c r="AS15" s="35">
        <v>578536.48</v>
      </c>
      <c r="AT15" s="35">
        <v>943425.64</v>
      </c>
      <c r="AU15" s="35">
        <v>558737.08</v>
      </c>
      <c r="AV15" s="35">
        <v>589362.17</v>
      </c>
      <c r="AW15" s="35">
        <v>538028.98</v>
      </c>
      <c r="AX15" s="35">
        <v>549265.24</v>
      </c>
      <c r="AY15" s="67">
        <v>969632.6</v>
      </c>
      <c r="AZ15" s="68">
        <v>7310406.04</v>
      </c>
      <c r="BA15" s="70">
        <f>AZ15/494</f>
        <v>14798.3927935223</v>
      </c>
      <c r="BB15" s="70">
        <v>292875.67</v>
      </c>
      <c r="BC15" s="70">
        <f>BB15/494</f>
        <v>592.865728744939</v>
      </c>
      <c r="BD15" s="71" t="s">
        <v>50</v>
      </c>
      <c r="BE15" s="34">
        <v>457132.55</v>
      </c>
      <c r="BF15" s="35">
        <v>631269.03</v>
      </c>
      <c r="BG15" s="35">
        <v>583620.63</v>
      </c>
      <c r="BH15" s="35">
        <v>634487.55</v>
      </c>
      <c r="BI15" s="35">
        <v>563705.19</v>
      </c>
      <c r="BJ15" s="35">
        <v>585132.45</v>
      </c>
      <c r="BK15" s="35">
        <v>979039.94</v>
      </c>
      <c r="BL15" s="35">
        <v>621577.64</v>
      </c>
      <c r="BM15" s="35">
        <v>569477.47</v>
      </c>
      <c r="BN15" s="35">
        <v>612051.68</v>
      </c>
      <c r="BO15" s="35">
        <v>594333.35</v>
      </c>
      <c r="BP15" s="67">
        <v>932480.31</v>
      </c>
      <c r="BQ15" s="68"/>
      <c r="BR15" s="70"/>
      <c r="BS15" s="70"/>
      <c r="BT15" s="70"/>
      <c r="BU15" s="71"/>
      <c r="BV15" s="34">
        <v>441739.22</v>
      </c>
      <c r="BW15" s="35">
        <v>330244.67</v>
      </c>
      <c r="BX15" s="35">
        <v>345010.84</v>
      </c>
      <c r="BY15" s="35">
        <v>361430.8</v>
      </c>
      <c r="BZ15" s="35">
        <v>327647.6</v>
      </c>
      <c r="CA15" s="35">
        <v>474758.73</v>
      </c>
      <c r="CB15" s="35">
        <v>770755</v>
      </c>
      <c r="CC15" s="35">
        <v>754128.19</v>
      </c>
      <c r="CD15" s="35">
        <v>670039.12</v>
      </c>
      <c r="CE15" s="35">
        <v>627772.22</v>
      </c>
      <c r="CF15" s="35">
        <v>631843.94</v>
      </c>
      <c r="CG15" s="67">
        <v>1004634.15</v>
      </c>
      <c r="CH15" s="68"/>
      <c r="CI15" s="70"/>
      <c r="CJ15" s="70"/>
      <c r="CK15" s="70"/>
      <c r="CL15" s="92"/>
      <c r="CM15" s="94">
        <v>768558.57</v>
      </c>
      <c r="CN15" s="94">
        <v>571982.25</v>
      </c>
      <c r="CO15" s="94">
        <v>586838.35</v>
      </c>
      <c r="CP15" s="94">
        <v>894786.59</v>
      </c>
      <c r="CQ15" s="94">
        <v>806384.42</v>
      </c>
      <c r="CR15" s="94">
        <v>616776.14</v>
      </c>
      <c r="CS15" s="94">
        <v>1021903.22</v>
      </c>
      <c r="CT15" s="94">
        <v>732654.81</v>
      </c>
      <c r="CU15" s="94">
        <v>890747.08</v>
      </c>
      <c r="CV15" s="94">
        <v>1300961.06</v>
      </c>
      <c r="CW15" s="94">
        <v>0</v>
      </c>
      <c r="CX15" s="94">
        <v>0</v>
      </c>
      <c r="CY15" s="105">
        <f>+DG15+DN15+DU15+EB15+EI15+EP15+EW15+FD15+FK15+FR15+FY15+GF15</f>
        <v>6824009.99</v>
      </c>
      <c r="CZ15" s="106">
        <v>0</v>
      </c>
      <c r="DA15" s="106">
        <f>+DI15+DP15+DW15+ED15+EK15+ER15+EY15+FF15+FM15+FT15+GA15+GH15</f>
        <v>1367582.5</v>
      </c>
      <c r="DB15" s="106">
        <v>0</v>
      </c>
      <c r="DC15" s="115">
        <v>0</v>
      </c>
      <c r="DD15" s="112"/>
      <c r="DE15" s="112"/>
      <c r="DF15" s="113">
        <f>+CM15</f>
        <v>768558.57</v>
      </c>
      <c r="DG15" s="114">
        <v>768558.57</v>
      </c>
      <c r="DH15" s="116">
        <v>0</v>
      </c>
      <c r="DI15" s="114">
        <v>0</v>
      </c>
      <c r="DJ15" s="116">
        <v>0</v>
      </c>
      <c r="DK15" s="121">
        <v>0</v>
      </c>
      <c r="DL15" s="112"/>
      <c r="DM15" s="122">
        <f>+CN15</f>
        <v>571982.25</v>
      </c>
      <c r="DN15" s="103">
        <v>566182.25</v>
      </c>
      <c r="DO15" s="116"/>
      <c r="DP15" s="103">
        <v>5800</v>
      </c>
      <c r="DQ15" s="116">
        <v>0</v>
      </c>
      <c r="DR15" s="121">
        <v>0</v>
      </c>
      <c r="DS15" s="112"/>
      <c r="DT15" s="122">
        <f>+CO15</f>
        <v>586838.35</v>
      </c>
      <c r="DU15" s="103">
        <v>575738.89</v>
      </c>
      <c r="DV15" s="116"/>
      <c r="DW15" s="103">
        <v>11099.46</v>
      </c>
      <c r="DX15" s="116"/>
      <c r="DY15" s="121">
        <v>0</v>
      </c>
      <c r="DZ15" s="112"/>
      <c r="EA15" s="122">
        <f>+CP15</f>
        <v>894786.59</v>
      </c>
      <c r="EB15" s="103">
        <v>599861.37</v>
      </c>
      <c r="EC15" s="116">
        <v>0</v>
      </c>
      <c r="ED15" s="103">
        <v>294925.22</v>
      </c>
      <c r="EE15" s="116">
        <v>0</v>
      </c>
      <c r="EF15" s="121">
        <v>0</v>
      </c>
      <c r="EG15" s="112"/>
      <c r="EH15" s="122">
        <f t="shared" ref="EH15" si="0">+CQ15</f>
        <v>806384.42</v>
      </c>
      <c r="EI15" s="103">
        <v>594045.12</v>
      </c>
      <c r="EJ15" s="116">
        <v>0</v>
      </c>
      <c r="EK15" s="103">
        <v>212339.3</v>
      </c>
      <c r="EL15" s="116">
        <v>0</v>
      </c>
      <c r="EM15" s="121">
        <v>0</v>
      </c>
      <c r="EN15" s="112"/>
      <c r="EO15" s="137">
        <f t="shared" ref="EO15" si="1">+CR15</f>
        <v>616776.14</v>
      </c>
      <c r="EP15" s="138">
        <v>548643.59</v>
      </c>
      <c r="EQ15" s="140">
        <v>0</v>
      </c>
      <c r="ER15" s="138">
        <v>68132.55</v>
      </c>
      <c r="ES15" s="140"/>
      <c r="ET15" s="141">
        <v>0</v>
      </c>
      <c r="EU15" s="112"/>
      <c r="EV15" s="137">
        <f t="shared" ref="EV15" si="2">+CS15</f>
        <v>1021903.22</v>
      </c>
      <c r="EW15" s="103">
        <v>911275.77</v>
      </c>
      <c r="EX15" s="116">
        <v>0</v>
      </c>
      <c r="EY15" s="103">
        <v>110627.45</v>
      </c>
      <c r="EZ15" s="116">
        <v>0</v>
      </c>
      <c r="FA15" s="121">
        <v>0</v>
      </c>
      <c r="FB15" s="112"/>
      <c r="FC15" s="122">
        <f>+CT15</f>
        <v>732654.81</v>
      </c>
      <c r="FD15" s="103">
        <v>615470.95</v>
      </c>
      <c r="FE15" s="116">
        <v>0</v>
      </c>
      <c r="FF15" s="103">
        <v>117183.86</v>
      </c>
      <c r="FG15" s="116">
        <v>0</v>
      </c>
      <c r="FH15" s="121">
        <v>0</v>
      </c>
      <c r="FI15" s="112"/>
      <c r="FJ15" s="122">
        <f t="shared" ref="FJ15" si="3">+CU15</f>
        <v>890747.08</v>
      </c>
      <c r="FK15" s="103">
        <v>714362.42</v>
      </c>
      <c r="FL15" s="116"/>
      <c r="FM15" s="103">
        <v>176384.66</v>
      </c>
      <c r="FN15" s="116"/>
      <c r="FO15" s="121">
        <v>0</v>
      </c>
      <c r="FP15" s="112"/>
      <c r="FQ15" s="122">
        <f t="shared" ref="FQ15" si="4">+CV15</f>
        <v>1300961.06</v>
      </c>
      <c r="FR15" s="103">
        <v>929871.06</v>
      </c>
      <c r="FS15" s="116">
        <v>0</v>
      </c>
      <c r="FT15" s="103">
        <v>371090</v>
      </c>
      <c r="FU15" s="116">
        <v>0</v>
      </c>
      <c r="FV15" s="121">
        <v>0</v>
      </c>
      <c r="FX15" s="163">
        <f t="shared" ref="FX15" si="5">+CW15</f>
        <v>0</v>
      </c>
      <c r="FY15" s="167">
        <v>0</v>
      </c>
      <c r="FZ15" s="167">
        <v>0</v>
      </c>
      <c r="GA15" s="167">
        <v>0</v>
      </c>
      <c r="GB15" s="167">
        <v>0</v>
      </c>
      <c r="GC15" s="182">
        <v>0</v>
      </c>
      <c r="GE15" s="178">
        <f t="shared" ref="GE15" si="6">+CX15</f>
        <v>0</v>
      </c>
      <c r="GF15" s="183">
        <v>0</v>
      </c>
      <c r="GG15" s="184">
        <v>0</v>
      </c>
      <c r="GH15" s="183">
        <v>0</v>
      </c>
      <c r="GI15" s="184">
        <v>0</v>
      </c>
      <c r="GJ15" s="185">
        <v>0</v>
      </c>
      <c r="GL15" s="189"/>
      <c r="GZ15" s="190"/>
    </row>
    <row r="16" s="15" customFormat="1" ht="70.5" customHeight="1" spans="2:192">
      <c r="B16" s="40" t="s">
        <v>62</v>
      </c>
      <c r="C16" s="41"/>
      <c r="D16" s="42"/>
      <c r="E16" s="43"/>
      <c r="F16" s="44">
        <f t="shared" ref="F16:Q16" si="7">SUM(F14:F15)</f>
        <v>832589.86</v>
      </c>
      <c r="G16" s="44">
        <f t="shared" si="7"/>
        <v>1498599.71</v>
      </c>
      <c r="H16" s="44">
        <f t="shared" si="7"/>
        <v>1395098.36</v>
      </c>
      <c r="I16" s="44">
        <f t="shared" si="7"/>
        <v>1359647.09</v>
      </c>
      <c r="J16" s="44">
        <f t="shared" si="7"/>
        <v>1432029.18</v>
      </c>
      <c r="K16" s="44">
        <f t="shared" si="7"/>
        <v>1230796.78</v>
      </c>
      <c r="L16" s="44">
        <f t="shared" si="7"/>
        <v>1701303.12</v>
      </c>
      <c r="M16" s="44">
        <f t="shared" si="7"/>
        <v>923892.59</v>
      </c>
      <c r="N16" s="44">
        <f t="shared" si="7"/>
        <v>1151577.64</v>
      </c>
      <c r="O16" s="44">
        <f t="shared" si="7"/>
        <v>1166372.25</v>
      </c>
      <c r="P16" s="44">
        <f t="shared" si="7"/>
        <v>1316334.78</v>
      </c>
      <c r="Q16" s="73">
        <f t="shared" si="7"/>
        <v>1306406.35</v>
      </c>
      <c r="R16" s="51"/>
      <c r="S16" s="74"/>
      <c r="T16" s="51"/>
      <c r="U16" s="51"/>
      <c r="V16" s="51"/>
      <c r="W16" s="44">
        <f t="shared" ref="W16:AH16" si="8">SUM(W14:W15)</f>
        <v>805618.16</v>
      </c>
      <c r="X16" s="44">
        <f t="shared" si="8"/>
        <v>933073.02</v>
      </c>
      <c r="Y16" s="44">
        <f t="shared" si="8"/>
        <v>1065381.23</v>
      </c>
      <c r="Z16" s="44">
        <f t="shared" si="8"/>
        <v>1016077.1</v>
      </c>
      <c r="AA16" s="44">
        <f t="shared" si="8"/>
        <v>1151132.69</v>
      </c>
      <c r="AB16" s="44">
        <f t="shared" si="8"/>
        <v>1138679.04</v>
      </c>
      <c r="AC16" s="44">
        <f t="shared" si="8"/>
        <v>1506320.44</v>
      </c>
      <c r="AD16" s="44">
        <f t="shared" si="8"/>
        <v>1111423.79</v>
      </c>
      <c r="AE16" s="44">
        <f t="shared" si="8"/>
        <v>960933.64</v>
      </c>
      <c r="AF16" s="44">
        <f t="shared" si="8"/>
        <v>1357262.75</v>
      </c>
      <c r="AG16" s="44">
        <f t="shared" si="8"/>
        <v>1810696.14</v>
      </c>
      <c r="AH16" s="73">
        <f t="shared" si="8"/>
        <v>1370283.94</v>
      </c>
      <c r="AI16" s="51"/>
      <c r="AJ16" s="51"/>
      <c r="AK16" s="51"/>
      <c r="AL16" s="51"/>
      <c r="AM16" s="51"/>
      <c r="AN16" s="44">
        <f t="shared" ref="AN16:AY16" si="9">SUM(AN14:AN15)</f>
        <v>1521581.31</v>
      </c>
      <c r="AO16" s="44">
        <f t="shared" si="9"/>
        <v>1312932.96</v>
      </c>
      <c r="AP16" s="44">
        <f t="shared" si="9"/>
        <v>1873159.87</v>
      </c>
      <c r="AQ16" s="44">
        <f t="shared" si="9"/>
        <v>1750450.45</v>
      </c>
      <c r="AR16" s="44">
        <f t="shared" si="9"/>
        <v>2070047.28</v>
      </c>
      <c r="AS16" s="44">
        <f t="shared" si="9"/>
        <v>1497871.03</v>
      </c>
      <c r="AT16" s="44">
        <f t="shared" si="9"/>
        <v>2190128.1</v>
      </c>
      <c r="AU16" s="44">
        <f t="shared" si="9"/>
        <v>1607986.3</v>
      </c>
      <c r="AV16" s="44">
        <f t="shared" si="9"/>
        <v>1467899.43</v>
      </c>
      <c r="AW16" s="44">
        <f t="shared" si="9"/>
        <v>1368699.43</v>
      </c>
      <c r="AX16" s="44">
        <f t="shared" si="9"/>
        <v>2167305.09</v>
      </c>
      <c r="AY16" s="73">
        <f t="shared" si="9"/>
        <v>2138003.28</v>
      </c>
      <c r="AZ16" s="51"/>
      <c r="BA16" s="51"/>
      <c r="BB16" s="51"/>
      <c r="BC16" s="51"/>
      <c r="BD16" s="51"/>
      <c r="BE16" s="44">
        <f t="shared" ref="BE16:BP16" si="10">SUM(BE14:BE15)</f>
        <v>1095147.89</v>
      </c>
      <c r="BF16" s="44">
        <f t="shared" si="10"/>
        <v>1199269.26</v>
      </c>
      <c r="BG16" s="44">
        <f t="shared" si="10"/>
        <v>1137985.29</v>
      </c>
      <c r="BH16" s="44">
        <f t="shared" si="10"/>
        <v>1287580.57</v>
      </c>
      <c r="BI16" s="44">
        <f t="shared" si="10"/>
        <v>1243231.52</v>
      </c>
      <c r="BJ16" s="44">
        <f t="shared" si="10"/>
        <v>2214585.76</v>
      </c>
      <c r="BK16" s="44">
        <f t="shared" si="10"/>
        <v>2080779.23</v>
      </c>
      <c r="BL16" s="44">
        <f t="shared" si="10"/>
        <v>1387559.89</v>
      </c>
      <c r="BM16" s="44">
        <f t="shared" si="10"/>
        <v>1354620.7</v>
      </c>
      <c r="BN16" s="44">
        <f t="shared" si="10"/>
        <v>1426001.79</v>
      </c>
      <c r="BO16" s="44">
        <f t="shared" si="10"/>
        <v>1591278.86</v>
      </c>
      <c r="BP16" s="44">
        <f t="shared" si="10"/>
        <v>2318334.88</v>
      </c>
      <c r="BQ16" s="51"/>
      <c r="BR16" s="51"/>
      <c r="BS16" s="51"/>
      <c r="BT16" s="51"/>
      <c r="BU16" s="51"/>
      <c r="BV16" s="44">
        <f t="shared" ref="BV16:CG16" si="11">SUM(BV14:BV15)</f>
        <v>1082919.41</v>
      </c>
      <c r="BW16" s="44">
        <f t="shared" si="11"/>
        <v>959913.93</v>
      </c>
      <c r="BX16" s="44">
        <f t="shared" si="11"/>
        <v>1540062.38</v>
      </c>
      <c r="BY16" s="44">
        <f t="shared" si="11"/>
        <v>1063258.92</v>
      </c>
      <c r="BZ16" s="44">
        <f t="shared" si="11"/>
        <v>1241179.92</v>
      </c>
      <c r="CA16" s="44">
        <f t="shared" si="11"/>
        <v>1251963.19</v>
      </c>
      <c r="CB16" s="44">
        <f t="shared" si="11"/>
        <v>1892915.88</v>
      </c>
      <c r="CC16" s="44">
        <f t="shared" si="11"/>
        <v>1637116.24</v>
      </c>
      <c r="CD16" s="44">
        <f t="shared" si="11"/>
        <v>1520010.29</v>
      </c>
      <c r="CE16" s="44">
        <f t="shared" si="11"/>
        <v>1772687.91</v>
      </c>
      <c r="CF16" s="44">
        <f t="shared" si="11"/>
        <v>1772065.22</v>
      </c>
      <c r="CG16" s="44">
        <f t="shared" si="11"/>
        <v>2565183.48</v>
      </c>
      <c r="CH16" s="51"/>
      <c r="CI16" s="51"/>
      <c r="CJ16" s="51"/>
      <c r="CK16" s="51"/>
      <c r="CL16" s="51"/>
      <c r="CM16" s="95">
        <f t="shared" ref="CM16:CX16" si="12">SUM(CM14:CM15)</f>
        <v>1967950.11</v>
      </c>
      <c r="CN16" s="95">
        <f t="shared" si="12"/>
        <v>1734678.15</v>
      </c>
      <c r="CO16" s="95">
        <f t="shared" si="12"/>
        <v>1825200.21</v>
      </c>
      <c r="CP16" s="95">
        <f t="shared" si="12"/>
        <v>3340580.96</v>
      </c>
      <c r="CQ16" s="95">
        <f t="shared" si="12"/>
        <v>2489415.03</v>
      </c>
      <c r="CR16" s="95">
        <f t="shared" si="12"/>
        <v>2775732.48</v>
      </c>
      <c r="CS16" s="95">
        <f t="shared" si="12"/>
        <v>2694718.42</v>
      </c>
      <c r="CT16" s="95">
        <f t="shared" si="12"/>
        <v>2355146.87</v>
      </c>
      <c r="CU16" s="95">
        <f t="shared" si="12"/>
        <v>2083264.05</v>
      </c>
      <c r="CV16" s="95">
        <f t="shared" si="12"/>
        <v>3408214.95</v>
      </c>
      <c r="CW16" s="95">
        <f t="shared" si="12"/>
        <v>0</v>
      </c>
      <c r="CX16" s="95">
        <f t="shared" si="12"/>
        <v>0</v>
      </c>
      <c r="CY16" s="51"/>
      <c r="CZ16" s="51"/>
      <c r="DA16" s="51"/>
      <c r="DB16" s="51"/>
      <c r="DC16" s="51"/>
      <c r="DD16" s="117"/>
      <c r="DE16" s="117"/>
      <c r="DF16" s="118">
        <f>SUM(DF14:DF15)</f>
        <v>1967950.11</v>
      </c>
      <c r="DG16" s="119"/>
      <c r="DH16" s="120"/>
      <c r="DI16" s="120"/>
      <c r="DJ16" s="120"/>
      <c r="DK16" s="120"/>
      <c r="DL16" s="117"/>
      <c r="DM16" s="118">
        <f>SUM(DM14:DM15)</f>
        <v>1734678.15</v>
      </c>
      <c r="DN16" s="17"/>
      <c r="DO16" s="17"/>
      <c r="DP16" s="17"/>
      <c r="DQ16" s="17"/>
      <c r="DR16" s="17"/>
      <c r="DS16" s="117"/>
      <c r="DT16" s="118">
        <f>SUM(DT14:DT15)</f>
        <v>1825200.21</v>
      </c>
      <c r="DU16" s="17"/>
      <c r="DV16" s="17"/>
      <c r="DW16" s="17"/>
      <c r="DX16" s="17"/>
      <c r="DY16" s="17"/>
      <c r="DZ16" s="117"/>
      <c r="EA16" s="118">
        <f>SUM(EA14:EA15)</f>
        <v>3340580.96</v>
      </c>
      <c r="EB16" s="17"/>
      <c r="EC16" s="17"/>
      <c r="ED16" s="17"/>
      <c r="EE16" s="17"/>
      <c r="EF16" s="17"/>
      <c r="EG16" s="117"/>
      <c r="EH16" s="124">
        <f>SUM(EH14:EH15)</f>
        <v>2489415.03</v>
      </c>
      <c r="EI16" s="125"/>
      <c r="EJ16" s="125"/>
      <c r="EK16" s="125"/>
      <c r="EL16" s="17"/>
      <c r="EM16" s="17"/>
      <c r="EN16" s="117"/>
      <c r="EO16" s="142">
        <f>SUM(EO14:EO15)</f>
        <v>2775732.48</v>
      </c>
      <c r="EP16" s="143"/>
      <c r="EQ16" s="143"/>
      <c r="ER16" s="143"/>
      <c r="ES16" s="143"/>
      <c r="ET16" s="143"/>
      <c r="EU16" s="117"/>
      <c r="EV16" s="142">
        <f>SUM(EV14:EV15)</f>
        <v>2694718.42</v>
      </c>
      <c r="EW16" s="148"/>
      <c r="EX16" s="149"/>
      <c r="EY16" s="149"/>
      <c r="EZ16" s="149"/>
      <c r="FA16" s="149"/>
      <c r="FC16" s="150">
        <f>SUM(FC14:FC15)</f>
        <v>2355146.87</v>
      </c>
      <c r="FD16" s="151"/>
      <c r="FE16" s="158"/>
      <c r="FF16" s="158"/>
      <c r="FG16" s="158"/>
      <c r="FH16" s="158"/>
      <c r="FJ16" s="73">
        <f>SUM(FJ14:FJ15)</f>
        <v>2083264.05</v>
      </c>
      <c r="FK16" s="159"/>
      <c r="FL16" s="160"/>
      <c r="FM16" s="160"/>
      <c r="FN16" s="160"/>
      <c r="FO16" s="160"/>
      <c r="FQ16" s="150">
        <f>SUM(FQ14:FQ15)</f>
        <v>3408214.95</v>
      </c>
      <c r="FR16" s="161"/>
      <c r="FS16" s="162"/>
      <c r="FT16" s="162"/>
      <c r="FU16" s="162"/>
      <c r="FV16" s="162"/>
      <c r="FX16" s="118">
        <f>SUM(FX14:FX15)</f>
        <v>0</v>
      </c>
      <c r="FY16" s="119"/>
      <c r="FZ16" s="120"/>
      <c r="GA16" s="120"/>
      <c r="GB16" s="120"/>
      <c r="GC16" s="120"/>
      <c r="GE16" s="186">
        <f>SUM(GE14:GE15)</f>
        <v>0</v>
      </c>
      <c r="GF16" s="187"/>
      <c r="GG16" s="188"/>
      <c r="GH16" s="188"/>
      <c r="GI16" s="188"/>
      <c r="GJ16" s="188"/>
    </row>
    <row r="17" ht="63" customHeight="1" spans="2:160">
      <c r="B17" s="45"/>
      <c r="C17" s="46"/>
      <c r="D17" s="46"/>
      <c r="E17" s="47"/>
      <c r="F17" s="48">
        <f>SUM(F16:Q16)</f>
        <v>15314647.71</v>
      </c>
      <c r="G17" s="49"/>
      <c r="H17" s="49"/>
      <c r="I17" s="49"/>
      <c r="J17" s="49"/>
      <c r="K17" s="49"/>
      <c r="L17" s="49"/>
      <c r="M17" s="49"/>
      <c r="N17" s="49"/>
      <c r="O17" s="49"/>
      <c r="P17" s="49"/>
      <c r="Q17" s="75"/>
      <c r="R17" s="76"/>
      <c r="S17" s="76"/>
      <c r="T17" s="76"/>
      <c r="U17" s="76"/>
      <c r="V17" s="76"/>
      <c r="W17" s="48">
        <f>SUM(W16:AH16)</f>
        <v>14226881.94</v>
      </c>
      <c r="X17" s="49"/>
      <c r="Y17" s="49"/>
      <c r="Z17" s="49"/>
      <c r="AA17" s="49"/>
      <c r="AB17" s="49"/>
      <c r="AC17" s="49"/>
      <c r="AD17" s="49"/>
      <c r="AE17" s="49"/>
      <c r="AF17" s="49"/>
      <c r="AG17" s="49"/>
      <c r="AH17" s="75"/>
      <c r="AI17" s="76"/>
      <c r="AJ17" s="76"/>
      <c r="AK17" s="76"/>
      <c r="AL17" s="76"/>
      <c r="AM17" s="76"/>
      <c r="AN17" s="48">
        <f>SUM(AN16:AY16)</f>
        <v>20966064.53</v>
      </c>
      <c r="AO17" s="49"/>
      <c r="AP17" s="49"/>
      <c r="AQ17" s="49"/>
      <c r="AR17" s="49"/>
      <c r="AS17" s="49"/>
      <c r="AT17" s="49"/>
      <c r="AU17" s="49"/>
      <c r="AV17" s="49"/>
      <c r="AW17" s="49"/>
      <c r="AX17" s="49"/>
      <c r="AY17" s="75"/>
      <c r="AZ17" s="76"/>
      <c r="BA17" s="76"/>
      <c r="BB17" s="76"/>
      <c r="BC17" s="76"/>
      <c r="BD17" s="76"/>
      <c r="BE17" s="48">
        <f>SUM(BE16:BP16)</f>
        <v>18336375.64</v>
      </c>
      <c r="BF17" s="49"/>
      <c r="BG17" s="49"/>
      <c r="BH17" s="49"/>
      <c r="BI17" s="49"/>
      <c r="BJ17" s="49"/>
      <c r="BK17" s="49"/>
      <c r="BL17" s="49"/>
      <c r="BM17" s="49"/>
      <c r="BN17" s="49"/>
      <c r="BO17" s="49"/>
      <c r="BP17" s="75"/>
      <c r="BQ17" s="76"/>
      <c r="BR17" s="76"/>
      <c r="BS17" s="76"/>
      <c r="BT17" s="76"/>
      <c r="BU17" s="76"/>
      <c r="BV17" s="48">
        <f>SUM(BV16:CG16)</f>
        <v>18299276.77</v>
      </c>
      <c r="BW17" s="49"/>
      <c r="BX17" s="49"/>
      <c r="BY17" s="49"/>
      <c r="BZ17" s="49"/>
      <c r="CA17" s="49"/>
      <c r="CB17" s="49"/>
      <c r="CC17" s="49"/>
      <c r="CD17" s="49"/>
      <c r="CE17" s="49"/>
      <c r="CF17" s="49"/>
      <c r="CG17" s="75"/>
      <c r="CH17" s="76"/>
      <c r="CI17" s="76"/>
      <c r="CJ17" s="76"/>
      <c r="CK17" s="76"/>
      <c r="CL17" s="76"/>
      <c r="CM17" s="48">
        <f>SUM(CM16:CX16)</f>
        <v>24674901.23</v>
      </c>
      <c r="CN17" s="49"/>
      <c r="CO17" s="49"/>
      <c r="CP17" s="49"/>
      <c r="CQ17" s="49"/>
      <c r="CR17" s="49"/>
      <c r="CS17" s="49"/>
      <c r="CT17" s="49"/>
      <c r="CU17" s="49"/>
      <c r="CV17" s="49"/>
      <c r="CW17" s="49"/>
      <c r="CX17" s="49"/>
      <c r="CY17" s="49"/>
      <c r="CZ17" s="49"/>
      <c r="DA17" s="49"/>
      <c r="DB17" s="49"/>
      <c r="DC17" s="75"/>
      <c r="EB17" s="123"/>
      <c r="EC17" s="123"/>
      <c r="EP17" s="126"/>
      <c r="EW17" s="152"/>
      <c r="FD17" s="152"/>
    </row>
    <row r="18" ht="51" customHeight="1" spans="2:146">
      <c r="B18" s="50"/>
      <c r="C18" s="50"/>
      <c r="D18" s="50"/>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EB18" s="123"/>
      <c r="EC18" s="123"/>
      <c r="EP18" s="126"/>
    </row>
    <row r="19" ht="32.25" spans="2:107">
      <c r="B19" s="52" t="s">
        <v>78</v>
      </c>
      <c r="C19" s="53"/>
      <c r="D19" s="53"/>
      <c r="E19" s="54"/>
      <c r="F19" s="54"/>
      <c r="G19" s="54"/>
      <c r="H19" s="54"/>
      <c r="I19" s="54"/>
      <c r="J19" s="54"/>
      <c r="K19" s="54"/>
      <c r="L19" s="54"/>
      <c r="M19" s="54"/>
      <c r="N19" s="54"/>
      <c r="O19" s="54"/>
      <c r="P19" s="54"/>
      <c r="Q19" s="54"/>
      <c r="R19" s="54"/>
      <c r="S19" s="54"/>
      <c r="T19" s="54"/>
      <c r="U19" s="54"/>
      <c r="V19" s="54"/>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row>
    <row r="20" ht="26.25" spans="2:22">
      <c r="B20" s="55"/>
      <c r="C20" s="56"/>
      <c r="D20" s="56"/>
      <c r="E20" s="56"/>
      <c r="F20" s="56"/>
      <c r="G20" s="56"/>
      <c r="H20" s="56"/>
      <c r="I20" s="56"/>
      <c r="J20" s="56"/>
      <c r="K20" s="56"/>
      <c r="L20" s="56"/>
      <c r="M20" s="56"/>
      <c r="N20" s="56"/>
      <c r="O20" s="56"/>
      <c r="P20" s="56"/>
      <c r="Q20" s="56"/>
      <c r="R20" s="56"/>
      <c r="S20" s="56"/>
      <c r="T20" s="56"/>
      <c r="U20" s="56"/>
      <c r="V20" s="56"/>
    </row>
    <row r="21" ht="26.25" spans="2:22">
      <c r="B21" s="55"/>
      <c r="C21" s="56"/>
      <c r="D21" s="56"/>
      <c r="E21" s="56"/>
      <c r="F21" s="56"/>
      <c r="G21" s="56"/>
      <c r="H21" s="56"/>
      <c r="I21" s="56"/>
      <c r="J21" s="56"/>
      <c r="K21" s="56"/>
      <c r="L21" s="56"/>
      <c r="M21" s="56"/>
      <c r="N21" s="56"/>
      <c r="O21" s="56"/>
      <c r="P21" s="56"/>
      <c r="Q21" s="56"/>
      <c r="R21" s="56"/>
      <c r="S21" s="56"/>
      <c r="T21" s="56"/>
      <c r="U21" s="56"/>
      <c r="V21" s="56"/>
    </row>
    <row r="22" ht="26.25" spans="2:22">
      <c r="B22" s="55"/>
      <c r="C22" s="56"/>
      <c r="D22" s="56"/>
      <c r="E22" s="56"/>
      <c r="F22" s="56"/>
      <c r="G22" s="56"/>
      <c r="H22" s="56"/>
      <c r="I22" s="56"/>
      <c r="J22" s="56"/>
      <c r="K22" s="56"/>
      <c r="L22" s="56"/>
      <c r="M22" s="56"/>
      <c r="N22" s="56"/>
      <c r="O22" s="56"/>
      <c r="P22" s="56"/>
      <c r="Q22" s="56"/>
      <c r="R22" s="56"/>
      <c r="S22" s="56"/>
      <c r="T22" s="56"/>
      <c r="U22" s="56"/>
      <c r="V22" s="56"/>
    </row>
    <row r="23" ht="26.25" spans="2:22">
      <c r="B23" s="55"/>
      <c r="D23" s="56"/>
      <c r="E23" s="56"/>
      <c r="F23" s="56"/>
      <c r="G23" s="56"/>
      <c r="H23" s="56"/>
      <c r="I23" s="56"/>
      <c r="J23" s="56"/>
      <c r="K23" s="56"/>
      <c r="L23" s="56"/>
      <c r="M23" s="56"/>
      <c r="N23" s="56"/>
      <c r="O23" s="56"/>
      <c r="P23" s="56"/>
      <c r="Q23" s="56"/>
      <c r="R23" s="56"/>
      <c r="S23" s="56"/>
      <c r="T23" s="56"/>
      <c r="U23" s="56"/>
      <c r="V23" s="56"/>
    </row>
    <row r="24" ht="26.25" spans="2:22">
      <c r="B24" s="55"/>
      <c r="C24" s="56"/>
      <c r="D24" s="56"/>
      <c r="E24" s="56"/>
      <c r="F24" s="56"/>
      <c r="G24" s="56"/>
      <c r="H24" s="56"/>
      <c r="I24" s="56"/>
      <c r="J24" s="56"/>
      <c r="K24" s="56"/>
      <c r="L24" s="56"/>
      <c r="M24" s="56"/>
      <c r="N24" s="56"/>
      <c r="O24" s="56"/>
      <c r="P24" s="56"/>
      <c r="Q24" s="56"/>
      <c r="R24" s="56"/>
      <c r="S24" s="56"/>
      <c r="T24" s="56"/>
      <c r="U24" s="56"/>
      <c r="V24" s="56"/>
    </row>
    <row r="27" spans="4:5">
      <c r="D27" s="57"/>
      <c r="E27" s="57"/>
    </row>
    <row r="28" spans="4:5">
      <c r="D28" s="57"/>
      <c r="E28" s="57"/>
    </row>
    <row r="29" spans="4:95">
      <c r="D29" s="57"/>
      <c r="E29" s="57"/>
      <c r="CQ29" s="56"/>
    </row>
  </sheetData>
  <mergeCells count="122">
    <mergeCell ref="B9:ET9"/>
    <mergeCell ref="F11:AY11"/>
    <mergeCell ref="BE11:CX11"/>
    <mergeCell ref="F12:Q12"/>
    <mergeCell ref="W12:AH12"/>
    <mergeCell ref="AN12:AY12"/>
    <mergeCell ref="BE12:BP12"/>
    <mergeCell ref="BV12:CG12"/>
    <mergeCell ref="CM12:CX12"/>
    <mergeCell ref="DG16:DK16"/>
    <mergeCell ref="EW16:FA16"/>
    <mergeCell ref="FD16:FH16"/>
    <mergeCell ref="FK16:FO16"/>
    <mergeCell ref="FR16:FV16"/>
    <mergeCell ref="FY16:GC16"/>
    <mergeCell ref="GF16:GJ16"/>
    <mergeCell ref="F17:Q17"/>
    <mergeCell ref="W17:AH17"/>
    <mergeCell ref="AN17:AY17"/>
    <mergeCell ref="BE17:BP17"/>
    <mergeCell ref="BV17:CG17"/>
    <mergeCell ref="CM17:DC17"/>
    <mergeCell ref="D27:E27"/>
    <mergeCell ref="D28:E28"/>
    <mergeCell ref="D29:E29"/>
    <mergeCell ref="B11:B13"/>
    <mergeCell ref="B14:B15"/>
    <mergeCell ref="C11:C13"/>
    <mergeCell ref="C14:C15"/>
    <mergeCell ref="D11:D13"/>
    <mergeCell ref="E11:E13"/>
    <mergeCell ref="R12:R13"/>
    <mergeCell ref="S12:S13"/>
    <mergeCell ref="T12:T13"/>
    <mergeCell ref="U12:U13"/>
    <mergeCell ref="V12:V13"/>
    <mergeCell ref="AI12:AI13"/>
    <mergeCell ref="AJ12:AJ13"/>
    <mergeCell ref="AK12:AK13"/>
    <mergeCell ref="AL12:AL13"/>
    <mergeCell ref="AM12:AM13"/>
    <mergeCell ref="AZ12:AZ13"/>
    <mergeCell ref="BA12:BA13"/>
    <mergeCell ref="BB12:BB13"/>
    <mergeCell ref="BC12:BC13"/>
    <mergeCell ref="BD12:BD13"/>
    <mergeCell ref="BQ12:BQ13"/>
    <mergeCell ref="BR12:BR13"/>
    <mergeCell ref="BS12:BS13"/>
    <mergeCell ref="BT12:BT13"/>
    <mergeCell ref="BU12:BU13"/>
    <mergeCell ref="CH12:CH13"/>
    <mergeCell ref="CI12:CI13"/>
    <mergeCell ref="CJ12:CJ13"/>
    <mergeCell ref="CK12:CK13"/>
    <mergeCell ref="CL12:CL13"/>
    <mergeCell ref="CY12:CY13"/>
    <mergeCell ref="CZ12:CZ13"/>
    <mergeCell ref="DA12:DA13"/>
    <mergeCell ref="DB12:DB13"/>
    <mergeCell ref="DC12:DC13"/>
    <mergeCell ref="DG12:DG13"/>
    <mergeCell ref="DH12:DH13"/>
    <mergeCell ref="DI12:DI13"/>
    <mergeCell ref="DJ12:DJ13"/>
    <mergeCell ref="DK12:DK13"/>
    <mergeCell ref="DN12:DN13"/>
    <mergeCell ref="DO12:DO13"/>
    <mergeCell ref="DP12:DP13"/>
    <mergeCell ref="DQ12:DQ13"/>
    <mergeCell ref="DR12:DR13"/>
    <mergeCell ref="DU12:DU13"/>
    <mergeCell ref="DV12:DV13"/>
    <mergeCell ref="DW12:DW13"/>
    <mergeCell ref="DX12:DX13"/>
    <mergeCell ref="DY12:DY13"/>
    <mergeCell ref="EB12:EB13"/>
    <mergeCell ref="EC12:EC13"/>
    <mergeCell ref="ED12:ED13"/>
    <mergeCell ref="EE12:EE13"/>
    <mergeCell ref="EF12:EF13"/>
    <mergeCell ref="EI12:EI13"/>
    <mergeCell ref="EJ12:EJ13"/>
    <mergeCell ref="EK12:EK13"/>
    <mergeCell ref="EL12:EL13"/>
    <mergeCell ref="EM12:EM13"/>
    <mergeCell ref="EP12:EP13"/>
    <mergeCell ref="EQ12:EQ13"/>
    <mergeCell ref="ER12:ER13"/>
    <mergeCell ref="ES12:ES13"/>
    <mergeCell ref="ET12:ET13"/>
    <mergeCell ref="EW12:EW13"/>
    <mergeCell ref="EX12:EX13"/>
    <mergeCell ref="EY12:EY13"/>
    <mergeCell ref="EZ12:EZ13"/>
    <mergeCell ref="FA12:FA13"/>
    <mergeCell ref="FD12:FD13"/>
    <mergeCell ref="FE12:FE13"/>
    <mergeCell ref="FF12:FF13"/>
    <mergeCell ref="FG12:FG13"/>
    <mergeCell ref="FH12:FH13"/>
    <mergeCell ref="FK12:FK13"/>
    <mergeCell ref="FL12:FL13"/>
    <mergeCell ref="FM12:FM13"/>
    <mergeCell ref="FN12:FN13"/>
    <mergeCell ref="FO12:FO13"/>
    <mergeCell ref="FR12:FR13"/>
    <mergeCell ref="FS12:FS13"/>
    <mergeCell ref="FT12:FT13"/>
    <mergeCell ref="FU12:FU13"/>
    <mergeCell ref="FV12:FV13"/>
    <mergeCell ref="FY12:FY13"/>
    <mergeCell ref="FZ12:FZ13"/>
    <mergeCell ref="GA12:GA13"/>
    <mergeCell ref="GB12:GB13"/>
    <mergeCell ref="GC12:GC13"/>
    <mergeCell ref="GF12:GF13"/>
    <mergeCell ref="GG12:GG13"/>
    <mergeCell ref="GH12:GH13"/>
    <mergeCell ref="GI12:GI13"/>
    <mergeCell ref="GJ12:GJ13"/>
    <mergeCell ref="B16:E17"/>
  </mergeCells>
  <printOptions horizontalCentered="1"/>
  <pageMargins left="0.196850393700787" right="0.196850393700787" top="0.94488188976378" bottom="0.748031496062992" header="0.31496062992126" footer="0.31496062992126"/>
  <pageSetup paperSize="17" scale="1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1:EK73"/>
  <sheetViews>
    <sheetView view="pageBreakPreview" zoomScale="110" zoomScaleNormal="110" topLeftCell="A5" workbookViewId="0">
      <selection activeCell="F82" sqref="F82"/>
    </sheetView>
  </sheetViews>
  <sheetFormatPr defaultColWidth="11.4285714285714" defaultRowHeight="16.5"/>
  <cols>
    <col min="1" max="1" width="2.14285714285714" style="3" customWidth="1"/>
    <col min="2" max="2" width="21.1428571428571" style="3" customWidth="1"/>
    <col min="3" max="3" width="59" style="3" customWidth="1"/>
    <col min="4" max="4" width="24" style="3" customWidth="1"/>
    <col min="5" max="90" width="11.4285714285714" style="3"/>
    <col min="91" max="91" width="33.7142857142857" style="3" customWidth="1"/>
    <col min="92" max="94" width="11.4285714285714" style="3"/>
    <col min="95" max="95" width="25" style="3" customWidth="1"/>
    <col min="96" max="104" width="11.4285714285714" style="3"/>
    <col min="105" max="105" width="32.2857142857143" style="3" customWidth="1"/>
    <col min="106" max="130" width="11.4285714285714" style="3"/>
    <col min="131" max="131" width="11.4285714285714" style="3" hidden="1" customWidth="1"/>
    <col min="132" max="132" width="28.1428571428571" style="3" hidden="1" customWidth="1"/>
    <col min="133" max="136" width="11.4285714285714" style="3" hidden="1" customWidth="1"/>
    <col min="137" max="137" width="11.4285714285714" style="3"/>
    <col min="138" max="138" width="29.8571428571429" style="3" customWidth="1"/>
    <col min="139" max="139" width="29" style="3" customWidth="1"/>
    <col min="140" max="140" width="11.4285714285714" style="3"/>
    <col min="141" max="141" width="14.4285714285714" style="3" customWidth="1"/>
    <col min="142" max="144" width="11.4285714285714" style="3"/>
    <col min="145" max="192" width="11.4285714285714" style="3" hidden="1" customWidth="1"/>
    <col min="193" max="16384" width="11.4285714285714" style="3"/>
  </cols>
  <sheetData>
    <row r="1" ht="23.25" hidden="1" spans="2:4">
      <c r="B1" s="4" t="s">
        <v>79</v>
      </c>
      <c r="C1" s="4"/>
      <c r="D1" s="4"/>
    </row>
    <row r="2" hidden="1"/>
    <row r="3" ht="409.5" hidden="1" customHeight="1" spans="2:4">
      <c r="B3" s="5" t="s">
        <v>80</v>
      </c>
      <c r="C3" s="5"/>
      <c r="D3" s="5"/>
    </row>
    <row r="4" hidden="1"/>
    <row r="6" s="1" customFormat="1" ht="38.25" customHeight="1" spans="2:4">
      <c r="B6" s="6" t="s">
        <v>81</v>
      </c>
      <c r="C6" s="7" t="s">
        <v>82</v>
      </c>
      <c r="D6" s="6" t="s">
        <v>83</v>
      </c>
    </row>
    <row r="7" s="2" customFormat="1" ht="21" customHeight="1" spans="2:141">
      <c r="B7" s="8" t="s">
        <v>84</v>
      </c>
      <c r="C7" s="8" t="s">
        <v>85</v>
      </c>
      <c r="D7" s="9" t="s">
        <v>86</v>
      </c>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v>1108575.68</v>
      </c>
      <c r="CR7" s="10"/>
      <c r="CS7" s="10"/>
      <c r="CT7" s="10"/>
      <c r="CU7" s="10"/>
      <c r="CV7" s="10"/>
      <c r="CW7" s="10"/>
      <c r="CX7" s="10"/>
      <c r="CY7" s="10"/>
      <c r="CZ7" s="10"/>
      <c r="DA7" s="10"/>
      <c r="DB7" s="10"/>
      <c r="DC7" s="10"/>
      <c r="EB7" s="14">
        <v>1264986.99</v>
      </c>
      <c r="EC7" s="14"/>
      <c r="ED7" s="14">
        <v>234330.8</v>
      </c>
      <c r="EE7" s="14"/>
      <c r="EI7" s="2">
        <v>950257.68</v>
      </c>
      <c r="EK7" s="2">
        <v>158318</v>
      </c>
    </row>
    <row r="8" s="2" customFormat="1" ht="15" customHeight="1" spans="2:141">
      <c r="B8" s="8" t="s">
        <v>87</v>
      </c>
      <c r="C8" s="8" t="s">
        <v>88</v>
      </c>
      <c r="D8" s="9" t="s">
        <v>86</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v>635849.87</v>
      </c>
      <c r="CR8" s="10"/>
      <c r="CS8" s="10"/>
      <c r="CT8" s="10"/>
      <c r="CU8" s="10"/>
      <c r="CV8" s="10"/>
      <c r="CW8" s="10"/>
      <c r="CX8" s="10"/>
      <c r="CY8" s="10"/>
      <c r="CZ8" s="10"/>
      <c r="DA8" s="10"/>
      <c r="DB8" s="10"/>
      <c r="DC8" s="10"/>
      <c r="EB8" s="2">
        <v>559929.18</v>
      </c>
      <c r="ED8" s="2">
        <v>8002</v>
      </c>
      <c r="EH8" s="14"/>
      <c r="EI8" s="14">
        <v>623634.83</v>
      </c>
      <c r="EJ8" s="14"/>
      <c r="EK8" s="14">
        <v>12215.04</v>
      </c>
    </row>
    <row r="9" s="2" customFormat="1" ht="18" customHeight="1" spans="2:141">
      <c r="B9" s="8" t="s">
        <v>89</v>
      </c>
      <c r="C9" s="8" t="s">
        <v>90</v>
      </c>
      <c r="D9" s="11" t="s">
        <v>86</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EH9" s="14"/>
      <c r="EI9" s="14"/>
      <c r="EJ9" s="14"/>
      <c r="EK9" s="14"/>
    </row>
    <row r="10" s="2" customFormat="1" ht="15" customHeight="1" spans="2:107">
      <c r="B10" s="8" t="s">
        <v>91</v>
      </c>
      <c r="C10" s="8" t="s">
        <v>92</v>
      </c>
      <c r="D10" s="11" t="s">
        <v>86</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row>
    <row r="11" s="2" customFormat="1" ht="15" customHeight="1" spans="2:107">
      <c r="B11" s="8" t="s">
        <v>93</v>
      </c>
      <c r="C11" s="8" t="s">
        <v>94</v>
      </c>
      <c r="D11" s="11" t="s">
        <v>86</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row>
    <row r="12" s="2" customFormat="1" ht="17.25" customHeight="1" spans="2:107">
      <c r="B12" s="8" t="s">
        <v>95</v>
      </c>
      <c r="C12" s="8" t="s">
        <v>96</v>
      </c>
      <c r="D12" s="11" t="s">
        <v>86</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row>
    <row r="13" s="2" customFormat="1" spans="2:4">
      <c r="B13" s="8" t="s">
        <v>97</v>
      </c>
      <c r="C13" s="8" t="s">
        <v>98</v>
      </c>
      <c r="D13" s="11" t="s">
        <v>86</v>
      </c>
    </row>
    <row r="14" s="2" customFormat="1" spans="2:4">
      <c r="B14" s="8" t="s">
        <v>99</v>
      </c>
      <c r="C14" s="8" t="s">
        <v>100</v>
      </c>
      <c r="D14" s="11" t="s">
        <v>86</v>
      </c>
    </row>
    <row r="15" spans="2:4">
      <c r="B15" s="8" t="s">
        <v>101</v>
      </c>
      <c r="C15" s="8" t="s">
        <v>102</v>
      </c>
      <c r="D15" s="11" t="s">
        <v>86</v>
      </c>
    </row>
    <row r="16" spans="2:4">
      <c r="B16" s="8" t="s">
        <v>103</v>
      </c>
      <c r="C16" s="8" t="s">
        <v>104</v>
      </c>
      <c r="D16" s="11" t="s">
        <v>86</v>
      </c>
    </row>
    <row r="17" spans="2:4">
      <c r="B17" s="8" t="s">
        <v>105</v>
      </c>
      <c r="C17" s="8" t="s">
        <v>106</v>
      </c>
      <c r="D17" s="11" t="s">
        <v>86</v>
      </c>
    </row>
    <row r="18" spans="2:4">
      <c r="B18" s="8" t="s">
        <v>107</v>
      </c>
      <c r="C18" s="8" t="s">
        <v>108</v>
      </c>
      <c r="D18" s="11" t="s">
        <v>86</v>
      </c>
    </row>
    <row r="19" spans="2:4">
      <c r="B19" s="8" t="s">
        <v>109</v>
      </c>
      <c r="C19" s="8" t="s">
        <v>110</v>
      </c>
      <c r="D19" s="11" t="s">
        <v>86</v>
      </c>
    </row>
    <row r="20" hidden="1" spans="2:4">
      <c r="B20" s="8" t="s">
        <v>111</v>
      </c>
      <c r="C20" s="8" t="s">
        <v>112</v>
      </c>
      <c r="D20" s="11" t="s">
        <v>113</v>
      </c>
    </row>
    <row r="21" hidden="1" spans="2:4">
      <c r="B21" s="8" t="s">
        <v>114</v>
      </c>
      <c r="C21" s="8" t="s">
        <v>115</v>
      </c>
      <c r="D21" s="11" t="s">
        <v>113</v>
      </c>
    </row>
    <row r="22" hidden="1" spans="2:4">
      <c r="B22" s="8" t="s">
        <v>116</v>
      </c>
      <c r="C22" s="8" t="s">
        <v>117</v>
      </c>
      <c r="D22" s="11" t="s">
        <v>113</v>
      </c>
    </row>
    <row r="23" hidden="1" spans="2:4">
      <c r="B23" s="8" t="s">
        <v>118</v>
      </c>
      <c r="C23" s="8" t="s">
        <v>119</v>
      </c>
      <c r="D23" s="11" t="s">
        <v>113</v>
      </c>
    </row>
    <row r="24" hidden="1" spans="2:4">
      <c r="B24" s="8" t="s">
        <v>120</v>
      </c>
      <c r="C24" s="8" t="s">
        <v>121</v>
      </c>
      <c r="D24" s="11" t="s">
        <v>113</v>
      </c>
    </row>
    <row r="25" hidden="1" spans="2:4">
      <c r="B25" s="8" t="s">
        <v>122</v>
      </c>
      <c r="C25" s="8" t="s">
        <v>123</v>
      </c>
      <c r="D25" s="11" t="s">
        <v>113</v>
      </c>
    </row>
    <row r="26" hidden="1" spans="2:4">
      <c r="B26" s="8" t="s">
        <v>124</v>
      </c>
      <c r="C26" s="8" t="s">
        <v>125</v>
      </c>
      <c r="D26" s="11" t="s">
        <v>113</v>
      </c>
    </row>
    <row r="27" hidden="1" spans="2:4">
      <c r="B27" s="8" t="s">
        <v>126</v>
      </c>
      <c r="C27" s="8" t="s">
        <v>127</v>
      </c>
      <c r="D27" s="11" t="s">
        <v>113</v>
      </c>
    </row>
    <row r="28" hidden="1" spans="2:4">
      <c r="B28" s="8" t="s">
        <v>128</v>
      </c>
      <c r="C28" s="8" t="s">
        <v>129</v>
      </c>
      <c r="D28" s="11" t="s">
        <v>113</v>
      </c>
    </row>
    <row r="29" hidden="1" spans="2:4">
      <c r="B29" s="8" t="s">
        <v>130</v>
      </c>
      <c r="C29" s="8" t="s">
        <v>131</v>
      </c>
      <c r="D29" s="11" t="s">
        <v>113</v>
      </c>
    </row>
    <row r="30" hidden="1" spans="2:4">
      <c r="B30" s="8" t="s">
        <v>132</v>
      </c>
      <c r="C30" s="8" t="s">
        <v>133</v>
      </c>
      <c r="D30" s="11" t="s">
        <v>113</v>
      </c>
    </row>
    <row r="31" hidden="1" spans="2:4">
      <c r="B31" s="8" t="s">
        <v>134</v>
      </c>
      <c r="C31" s="8" t="s">
        <v>135</v>
      </c>
      <c r="D31" s="11" t="s">
        <v>113</v>
      </c>
    </row>
    <row r="32" hidden="1" spans="2:4">
      <c r="B32" s="8" t="s">
        <v>136</v>
      </c>
      <c r="C32" s="8" t="s">
        <v>137</v>
      </c>
      <c r="D32" s="11" t="s">
        <v>113</v>
      </c>
    </row>
    <row r="33" hidden="1" spans="2:4">
      <c r="B33" s="12">
        <v>156</v>
      </c>
      <c r="C33" s="12" t="s">
        <v>138</v>
      </c>
      <c r="D33" s="11" t="s">
        <v>113</v>
      </c>
    </row>
    <row r="34" hidden="1" spans="2:4">
      <c r="B34" s="12">
        <v>157</v>
      </c>
      <c r="C34" s="12" t="s">
        <v>139</v>
      </c>
      <c r="D34" s="11" t="s">
        <v>113</v>
      </c>
    </row>
    <row r="35" hidden="1" spans="2:4">
      <c r="B35" s="12">
        <v>158</v>
      </c>
      <c r="C35" s="12" t="s">
        <v>140</v>
      </c>
      <c r="D35" s="11" t="s">
        <v>113</v>
      </c>
    </row>
    <row r="36" hidden="1" spans="2:4">
      <c r="B36" s="12">
        <v>161</v>
      </c>
      <c r="C36" s="12" t="s">
        <v>141</v>
      </c>
      <c r="D36" s="11" t="s">
        <v>113</v>
      </c>
    </row>
    <row r="37" hidden="1" spans="2:4">
      <c r="B37" s="12">
        <v>162</v>
      </c>
      <c r="C37" s="12" t="s">
        <v>142</v>
      </c>
      <c r="D37" s="11" t="s">
        <v>113</v>
      </c>
    </row>
    <row r="38" hidden="1" spans="2:4">
      <c r="B38" s="12">
        <v>163</v>
      </c>
      <c r="C38" s="12" t="s">
        <v>143</v>
      </c>
      <c r="D38" s="11" t="s">
        <v>113</v>
      </c>
    </row>
    <row r="39" hidden="1" spans="2:4">
      <c r="B39" s="12">
        <v>164</v>
      </c>
      <c r="C39" s="12" t="s">
        <v>144</v>
      </c>
      <c r="D39" s="11" t="s">
        <v>113</v>
      </c>
    </row>
    <row r="40" hidden="1" spans="2:4">
      <c r="B40" s="12">
        <v>165</v>
      </c>
      <c r="C40" s="12" t="s">
        <v>145</v>
      </c>
      <c r="D40" s="11" t="s">
        <v>113</v>
      </c>
    </row>
    <row r="41" hidden="1" spans="2:4">
      <c r="B41" s="12">
        <v>166</v>
      </c>
      <c r="C41" s="12" t="s">
        <v>146</v>
      </c>
      <c r="D41" s="11" t="s">
        <v>113</v>
      </c>
    </row>
    <row r="42" hidden="1" spans="2:4">
      <c r="B42" s="12">
        <v>167</v>
      </c>
      <c r="C42" s="12" t="s">
        <v>147</v>
      </c>
      <c r="D42" s="11" t="s">
        <v>113</v>
      </c>
    </row>
    <row r="43" hidden="1" spans="2:4">
      <c r="B43" s="12">
        <v>168</v>
      </c>
      <c r="C43" s="12" t="s">
        <v>148</v>
      </c>
      <c r="D43" s="11" t="s">
        <v>113</v>
      </c>
    </row>
    <row r="44" hidden="1" spans="2:4">
      <c r="B44" s="12">
        <v>169</v>
      </c>
      <c r="C44" s="12" t="s">
        <v>149</v>
      </c>
      <c r="D44" s="11" t="s">
        <v>113</v>
      </c>
    </row>
    <row r="45" hidden="1" spans="2:4">
      <c r="B45" s="12">
        <v>171</v>
      </c>
      <c r="C45" s="12" t="s">
        <v>150</v>
      </c>
      <c r="D45" s="11" t="s">
        <v>113</v>
      </c>
    </row>
    <row r="46" hidden="1" spans="2:4">
      <c r="B46" s="12">
        <v>172</v>
      </c>
      <c r="C46" s="12" t="s">
        <v>151</v>
      </c>
      <c r="D46" s="11" t="s">
        <v>113</v>
      </c>
    </row>
    <row r="47" hidden="1" spans="2:4">
      <c r="B47" s="12">
        <v>173</v>
      </c>
      <c r="C47" s="12" t="s">
        <v>152</v>
      </c>
      <c r="D47" s="11" t="s">
        <v>113</v>
      </c>
    </row>
    <row r="48" hidden="1" spans="2:4">
      <c r="B48" s="12">
        <v>174</v>
      </c>
      <c r="C48" s="12" t="s">
        <v>153</v>
      </c>
      <c r="D48" s="11" t="s">
        <v>113</v>
      </c>
    </row>
    <row r="49" hidden="1" spans="2:4">
      <c r="B49" s="12">
        <v>175</v>
      </c>
      <c r="C49" t="s">
        <v>154</v>
      </c>
      <c r="D49" s="11" t="s">
        <v>113</v>
      </c>
    </row>
    <row r="50" hidden="1" spans="2:4">
      <c r="B50" s="12">
        <v>176</v>
      </c>
      <c r="C50" s="13" t="s">
        <v>155</v>
      </c>
      <c r="D50" s="11" t="s">
        <v>113</v>
      </c>
    </row>
    <row r="51" hidden="1" spans="2:4">
      <c r="B51" s="12">
        <v>181</v>
      </c>
      <c r="C51" s="12" t="s">
        <v>156</v>
      </c>
      <c r="D51" s="11" t="s">
        <v>113</v>
      </c>
    </row>
    <row r="52" hidden="1" spans="2:4">
      <c r="B52" s="12">
        <v>183</v>
      </c>
      <c r="C52" s="12" t="s">
        <v>157</v>
      </c>
      <c r="D52" s="11" t="s">
        <v>113</v>
      </c>
    </row>
    <row r="53" hidden="1" spans="2:4">
      <c r="B53" s="12">
        <v>184</v>
      </c>
      <c r="C53" s="13" t="s">
        <v>158</v>
      </c>
      <c r="D53" s="11" t="s">
        <v>113</v>
      </c>
    </row>
    <row r="54" hidden="1" spans="2:4">
      <c r="B54" s="12">
        <v>185</v>
      </c>
      <c r="C54" s="12" t="s">
        <v>159</v>
      </c>
      <c r="D54" s="11" t="s">
        <v>113</v>
      </c>
    </row>
    <row r="55" hidden="1" spans="2:4">
      <c r="B55" s="12">
        <v>186</v>
      </c>
      <c r="C55" s="12" t="s">
        <v>160</v>
      </c>
      <c r="D55" s="11" t="s">
        <v>113</v>
      </c>
    </row>
    <row r="56" hidden="1" spans="2:4">
      <c r="B56" s="12">
        <v>187</v>
      </c>
      <c r="C56" s="12" t="s">
        <v>161</v>
      </c>
      <c r="D56" s="11" t="s">
        <v>113</v>
      </c>
    </row>
    <row r="57" hidden="1" spans="2:4">
      <c r="B57" s="12">
        <v>188</v>
      </c>
      <c r="C57" s="12" t="s">
        <v>162</v>
      </c>
      <c r="D57" s="11" t="s">
        <v>113</v>
      </c>
    </row>
    <row r="58" hidden="1" spans="2:4">
      <c r="B58" s="12">
        <v>192</v>
      </c>
      <c r="C58" s="12" t="s">
        <v>163</v>
      </c>
      <c r="D58" s="11" t="s">
        <v>113</v>
      </c>
    </row>
    <row r="59" hidden="1" spans="2:4">
      <c r="B59" s="12">
        <v>193</v>
      </c>
      <c r="C59" s="12" t="s">
        <v>164</v>
      </c>
      <c r="D59" s="11" t="s">
        <v>113</v>
      </c>
    </row>
    <row r="60" hidden="1" spans="2:4">
      <c r="B60" s="12">
        <v>194</v>
      </c>
      <c r="C60" s="12" t="s">
        <v>165</v>
      </c>
      <c r="D60" s="11" t="s">
        <v>113</v>
      </c>
    </row>
    <row r="61" hidden="1" spans="2:4">
      <c r="B61" s="12">
        <v>195</v>
      </c>
      <c r="C61" s="12" t="s">
        <v>166</v>
      </c>
      <c r="D61" s="11" t="s">
        <v>113</v>
      </c>
    </row>
    <row r="62" hidden="1" spans="2:4">
      <c r="B62" s="12">
        <v>196</v>
      </c>
      <c r="C62" s="12" t="s">
        <v>167</v>
      </c>
      <c r="D62" s="11" t="s">
        <v>113</v>
      </c>
    </row>
    <row r="63" hidden="1" spans="2:4">
      <c r="B63" s="12">
        <v>198</v>
      </c>
      <c r="C63" s="12" t="s">
        <v>168</v>
      </c>
      <c r="D63" s="11" t="s">
        <v>113</v>
      </c>
    </row>
    <row r="64" hidden="1" spans="2:4">
      <c r="B64" s="12">
        <v>199</v>
      </c>
      <c r="C64" s="12" t="s">
        <v>169</v>
      </c>
      <c r="D64" s="11" t="s">
        <v>113</v>
      </c>
    </row>
    <row r="65" hidden="1" spans="2:4">
      <c r="B65" s="12">
        <v>2</v>
      </c>
      <c r="C65" s="12" t="s">
        <v>170</v>
      </c>
      <c r="D65" s="11" t="s">
        <v>113</v>
      </c>
    </row>
    <row r="66" hidden="1" spans="2:4">
      <c r="B66" s="12">
        <v>3</v>
      </c>
      <c r="C66" s="12" t="s">
        <v>171</v>
      </c>
      <c r="D66" s="11" t="s">
        <v>113</v>
      </c>
    </row>
    <row r="67" hidden="1" spans="2:4">
      <c r="B67" s="12">
        <v>4</v>
      </c>
      <c r="C67" s="12" t="s">
        <v>172</v>
      </c>
      <c r="D67" s="11" t="s">
        <v>113</v>
      </c>
    </row>
    <row r="68" hidden="1" spans="2:4">
      <c r="B68" s="12">
        <v>5</v>
      </c>
      <c r="C68" s="12" t="s">
        <v>173</v>
      </c>
      <c r="D68" s="11" t="s">
        <v>113</v>
      </c>
    </row>
    <row r="69" hidden="1" spans="2:4">
      <c r="B69" s="12">
        <v>6</v>
      </c>
      <c r="C69" s="12" t="s">
        <v>174</v>
      </c>
      <c r="D69" s="11" t="s">
        <v>113</v>
      </c>
    </row>
    <row r="70" spans="2:4">
      <c r="B70" s="12">
        <v>7</v>
      </c>
      <c r="C70" s="12" t="s">
        <v>175</v>
      </c>
      <c r="D70" s="11" t="s">
        <v>86</v>
      </c>
    </row>
    <row r="71" hidden="1" spans="2:4">
      <c r="B71" s="12">
        <v>8</v>
      </c>
      <c r="C71" s="12" t="s">
        <v>176</v>
      </c>
      <c r="D71" s="11" t="s">
        <v>113</v>
      </c>
    </row>
    <row r="72" hidden="1" spans="2:4">
      <c r="B72" s="12">
        <v>9</v>
      </c>
      <c r="C72" s="12" t="s">
        <v>177</v>
      </c>
      <c r="D72" s="11" t="s">
        <v>113</v>
      </c>
    </row>
    <row r="73" hidden="1" spans="2:2">
      <c r="B73" s="3" t="s">
        <v>178</v>
      </c>
    </row>
  </sheetData>
  <autoFilter xmlns:etc="http://www.wps.cn/officeDocument/2017/etCustomData" ref="B6:D73" etc:filterBottomFollowUsedRange="0">
    <filterColumn colId="2">
      <customFilters>
        <customFilter operator="equal" val="Fijo"/>
      </customFilters>
    </filterColumn>
    <extLst/>
  </autoFilter>
  <mergeCells count="2">
    <mergeCell ref="B1:D1"/>
    <mergeCell ref="B3:D3"/>
  </mergeCells>
  <printOptions horizontalCentered="1" verticalCentered="1"/>
  <pageMargins left="0.708661417322835" right="0.708661417322835" top="0.748031496062992" bottom="0.748031496062992" header="0.31496062992126" footer="0.31496062992126"/>
  <pageSetup paperSize="1" scale="74" orientation="portrait"/>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Carátula</vt:lpstr>
      <vt:lpstr>Matriz de intervenciones</vt:lpstr>
      <vt:lpstr>2025</vt:lpstr>
      <vt:lpstr>Criterios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Oliverio Rivera De León</dc:creator>
  <cp:lastModifiedBy>wperalta</cp:lastModifiedBy>
  <dcterms:created xsi:type="dcterms:W3CDTF">2017-01-04T17:47:00Z</dcterms:created>
  <cp:lastPrinted>2025-11-04T16:33:00Z</cp:lastPrinted>
  <dcterms:modified xsi:type="dcterms:W3CDTF">2025-11-04T20:39:06Z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874F0C3028A747EE98C5BC1B2CAEC0B0_13</vt:lpwstr>
  </property>
  <property fmtid="{D5CDD505-2E9C-101B-9397-08002B2CF9AE}" pid="3" name="KSOProductBuildVer">
    <vt:lpwstr>2058-12.2.0.21931</vt:lpwstr>
  </property>
</Properties>
</file>